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\Dropbox\TPN\DptoSISTEMAS\T2018\Estad2018\BHI\"/>
    </mc:Choice>
  </mc:AlternateContent>
  <xr:revisionPtr revIDLastSave="0" documentId="13_ncr:1_{0B54286F-CC7F-4495-9BEE-70F82F01D4F8}" xr6:coauthVersionLast="40" xr6:coauthVersionMax="40" xr10:uidLastSave="{00000000-0000-0000-0000-000000000000}"/>
  <bookViews>
    <workbookView xWindow="0" yWindow="0" windowWidth="16380" windowHeight="8190" tabRatio="781" xr2:uid="{00000000-000D-0000-FFFF-FFFF00000000}"/>
  </bookViews>
  <sheets>
    <sheet name="Principal" sheetId="1" r:id="rId1"/>
    <sheet name="movimiento" sheetId="2" r:id="rId2"/>
    <sheet name="exportad" sheetId="3" r:id="rId3"/>
    <sheet name="importad" sheetId="4" r:id="rId4"/>
    <sheet name="esp y dest" sheetId="5" r:id="rId5"/>
    <sheet name="esp x dest" sheetId="6" r:id="rId6"/>
    <sheet name="tons x temp" sheetId="7" r:id="rId7"/>
    <sheet name="conts x temp" sheetId="8" r:id="rId8"/>
    <sheet name="conts x mes x esp" sheetId="9" r:id="rId9"/>
  </sheets>
  <definedNames>
    <definedName name="_xlnm._FilterDatabase" localSheetId="2">exportad!$A$12:$G$64</definedName>
    <definedName name="_xlnm._FilterDatabase" localSheetId="3">importad!$A$13:$H$79</definedName>
    <definedName name="_xlnm._FilterDatabase" localSheetId="1">movimiento!$A$14:$AG$56</definedName>
    <definedName name="_xlnm.Print_Area" localSheetId="8">'conts x mes x esp'!$A$1:$P$60</definedName>
    <definedName name="_xlnm.Print_Area" localSheetId="7">'conts x temp'!$A$1:$O$120</definedName>
    <definedName name="_xlnm.Print_Area" localSheetId="5">'esp x dest'!$A$1:$I$151</definedName>
    <definedName name="_xlnm.Print_Area" localSheetId="4">'esp y dest'!$A$1:$H$110</definedName>
    <definedName name="_xlnm.Print_Area" localSheetId="1">movimiento!$A$1:$AD$83</definedName>
    <definedName name="_xlnm.Print_Area" localSheetId="6">'tons x temp'!$A$1:$N$85</definedName>
    <definedName name="Excel_BuiltIn__FilterDatabase_2" localSheetId="8">#REF!</definedName>
    <definedName name="Excel_BuiltIn__FilterDatabase_2" localSheetId="7">#REF!</definedName>
    <definedName name="Excel_BuiltIn__FilterDatabase_2" localSheetId="3">#REF!</definedName>
    <definedName name="Excel_BuiltIn__FilterDatabase_2" localSheetId="1">movimiento!$A$9:$AB$83</definedName>
    <definedName name="Excel_BuiltIn__FilterDatabase_2" localSheetId="6">#REF!</definedName>
    <definedName name="Excel_BuiltIn__FilterDatabase_2">#REF!</definedName>
    <definedName name="Excel_BuiltIn__FilterDatabase_4" localSheetId="3">importad!$A$13:$H$13</definedName>
    <definedName name="Excel_BuiltIn__FilterDatabase_4">exportad!$A$12:$G$12</definedName>
    <definedName name="Print_Titles_0" localSheetId="8">'conts x mes x esp'!$12:$14</definedName>
    <definedName name="Print_Titles_0_0" localSheetId="1">movimiento!$A:$C,movimiento!$1:$14</definedName>
    <definedName name="_xlnm.Print_Titles" localSheetId="8">'conts x mes x esp'!$12:$14</definedName>
    <definedName name="_xlnm.Print_Titles" localSheetId="7">'conts x temp'!$1:9</definedName>
    <definedName name="_xlnm.Print_Titles" localSheetId="5">'esp x dest'!$1:10</definedName>
    <definedName name="_xlnm.Print_Titles" localSheetId="4">'esp y dest'!$69:46</definedName>
    <definedName name="_xlnm.Print_Titles" localSheetId="6">'tons x temp'!$1:10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0" i="9" l="1"/>
  <c r="N89" i="9"/>
  <c r="N80" i="9"/>
  <c r="N15" i="9"/>
  <c r="N95" i="9"/>
  <c r="N94" i="9"/>
  <c r="N93" i="9"/>
  <c r="N92" i="9"/>
  <c r="N91" i="9"/>
  <c r="N88" i="9"/>
  <c r="N87" i="9"/>
  <c r="N86" i="9"/>
  <c r="N85" i="9"/>
  <c r="N84" i="9"/>
  <c r="N83" i="9"/>
  <c r="N82" i="9"/>
  <c r="N81" i="9"/>
  <c r="N79" i="9"/>
  <c r="N78" i="9"/>
  <c r="N77" i="9"/>
  <c r="N76" i="9"/>
  <c r="N75" i="9"/>
  <c r="N74" i="9"/>
  <c r="N73" i="9"/>
  <c r="N72" i="9"/>
  <c r="N71" i="9"/>
  <c r="N70" i="9"/>
  <c r="N69" i="9"/>
  <c r="N68" i="9"/>
  <c r="N67" i="9"/>
  <c r="N66" i="9"/>
  <c r="N65" i="9"/>
  <c r="N64" i="9"/>
  <c r="N63" i="9"/>
  <c r="N62" i="9"/>
  <c r="M96" i="9"/>
  <c r="N52" i="9"/>
  <c r="N51" i="9"/>
  <c r="N50" i="9"/>
  <c r="N49" i="9"/>
  <c r="N48" i="9"/>
  <c r="N47" i="9"/>
  <c r="N46" i="9"/>
  <c r="N45" i="9"/>
  <c r="N44" i="9"/>
  <c r="N43" i="9"/>
  <c r="N42" i="9"/>
  <c r="N41" i="9"/>
  <c r="N40" i="9"/>
  <c r="N39" i="9"/>
  <c r="N38" i="9"/>
  <c r="N37" i="9"/>
  <c r="N36" i="9"/>
  <c r="N35" i="9"/>
  <c r="N34" i="9"/>
  <c r="N33" i="9"/>
  <c r="N32" i="9"/>
  <c r="N31" i="9"/>
  <c r="N30" i="9"/>
  <c r="N29" i="9"/>
  <c r="N28" i="9"/>
  <c r="N27" i="9"/>
  <c r="N26" i="9"/>
  <c r="N25" i="9"/>
  <c r="N24" i="9"/>
  <c r="N23" i="9"/>
  <c r="N22" i="9"/>
  <c r="N21" i="9"/>
  <c r="N20" i="9"/>
  <c r="N19" i="9"/>
  <c r="N18" i="9"/>
  <c r="N17" i="9"/>
  <c r="N16" i="9"/>
  <c r="O85" i="8"/>
  <c r="O67" i="8"/>
  <c r="O87" i="8"/>
  <c r="O88" i="8"/>
  <c r="O86" i="8"/>
  <c r="O84" i="8"/>
  <c r="O83" i="8"/>
  <c r="O82" i="8"/>
  <c r="O81" i="8"/>
  <c r="O80" i="8"/>
  <c r="O79" i="8"/>
  <c r="O78" i="8"/>
  <c r="O77" i="8"/>
  <c r="O76" i="8"/>
  <c r="O75" i="8"/>
  <c r="O74" i="8"/>
  <c r="O73" i="8"/>
  <c r="O72" i="8"/>
  <c r="O71" i="8"/>
  <c r="O70" i="8"/>
  <c r="O69" i="8"/>
  <c r="O68" i="8"/>
  <c r="O33" i="8"/>
  <c r="O34" i="8"/>
  <c r="O32" i="8"/>
  <c r="O31" i="8"/>
  <c r="O30" i="8"/>
  <c r="O29" i="8"/>
  <c r="O28" i="8"/>
  <c r="O27" i="8"/>
  <c r="O26" i="8"/>
  <c r="O25" i="8"/>
  <c r="O24" i="8"/>
  <c r="O23" i="8"/>
  <c r="O22" i="8"/>
  <c r="O21" i="8"/>
  <c r="O20" i="8"/>
  <c r="O19" i="8"/>
  <c r="O18" i="8"/>
  <c r="O17" i="8"/>
  <c r="O16" i="8"/>
  <c r="O15" i="8"/>
  <c r="O14" i="8"/>
  <c r="O13" i="8"/>
  <c r="N96" i="9" l="1"/>
  <c r="N70" i="7"/>
  <c r="N69" i="7"/>
  <c r="N68" i="7"/>
  <c r="N67" i="7"/>
  <c r="N66" i="7"/>
  <c r="N65" i="7"/>
  <c r="N50" i="7"/>
  <c r="N49" i="7"/>
  <c r="N48" i="7"/>
  <c r="N22" i="7"/>
  <c r="N21" i="7"/>
  <c r="N20" i="7"/>
  <c r="N19" i="7"/>
  <c r="N18" i="7"/>
  <c r="N17" i="7"/>
  <c r="N16" i="7"/>
  <c r="N15" i="7"/>
  <c r="N14" i="7"/>
  <c r="N13" i="7"/>
  <c r="N12" i="7"/>
  <c r="I19" i="6" l="1"/>
  <c r="I31" i="6"/>
  <c r="I47" i="6"/>
  <c r="I67" i="6"/>
  <c r="I75" i="6"/>
  <c r="I104" i="6"/>
  <c r="H94" i="5"/>
  <c r="H18" i="5"/>
  <c r="H54" i="5"/>
  <c r="H56" i="5"/>
  <c r="H42" i="5"/>
  <c r="D47" i="4" l="1"/>
  <c r="D36" i="4"/>
  <c r="D76" i="4"/>
  <c r="D72" i="4"/>
  <c r="D55" i="4"/>
  <c r="D41" i="4"/>
  <c r="D79" i="4"/>
  <c r="G82" i="2" l="1"/>
  <c r="F82" i="2"/>
  <c r="E82" i="2"/>
  <c r="D82" i="2"/>
  <c r="I126" i="6" l="1"/>
  <c r="I66" i="6"/>
  <c r="I53" i="6"/>
  <c r="I32" i="6"/>
  <c r="L96" i="9"/>
  <c r="B81" i="4"/>
  <c r="D57" i="4"/>
  <c r="D19" i="4"/>
  <c r="D28" i="4"/>
  <c r="D43" i="4"/>
  <c r="D24" i="4"/>
  <c r="H57" i="5"/>
  <c r="K96" i="9" l="1"/>
  <c r="J96" i="9"/>
  <c r="I96" i="9"/>
  <c r="H96" i="9"/>
  <c r="G96" i="9"/>
  <c r="F96" i="9"/>
  <c r="E96" i="9"/>
  <c r="D96" i="9"/>
  <c r="C96" i="9"/>
  <c r="B96" i="9"/>
  <c r="M52" i="9"/>
  <c r="L52" i="9"/>
  <c r="K52" i="9"/>
  <c r="J52" i="9"/>
  <c r="I52" i="9"/>
  <c r="H52" i="9"/>
  <c r="G52" i="9"/>
  <c r="F52" i="9"/>
  <c r="E52" i="9"/>
  <c r="D52" i="9"/>
  <c r="C52" i="9"/>
  <c r="B52" i="9"/>
  <c r="K10" i="9"/>
  <c r="M10" i="8"/>
  <c r="C67" i="7"/>
  <c r="J66" i="7"/>
  <c r="I66" i="7"/>
  <c r="H66" i="7"/>
  <c r="G66" i="7"/>
  <c r="B66" i="7"/>
  <c r="K65" i="7"/>
  <c r="L9" i="7"/>
  <c r="H148" i="6"/>
  <c r="G148" i="6"/>
  <c r="F148" i="6"/>
  <c r="E148" i="6"/>
  <c r="D148" i="6"/>
  <c r="C148" i="6"/>
  <c r="I147" i="6"/>
  <c r="I146" i="6"/>
  <c r="I145" i="6"/>
  <c r="I142" i="6"/>
  <c r="I141" i="6"/>
  <c r="I140" i="6"/>
  <c r="I139" i="6"/>
  <c r="I138" i="6"/>
  <c r="I137" i="6"/>
  <c r="I136" i="6"/>
  <c r="I135" i="6"/>
  <c r="I134" i="6"/>
  <c r="I133" i="6"/>
  <c r="I132" i="6"/>
  <c r="I125" i="6"/>
  <c r="I122" i="6"/>
  <c r="I117" i="6"/>
  <c r="I116" i="6"/>
  <c r="I115" i="6"/>
  <c r="I113" i="6"/>
  <c r="I102" i="6"/>
  <c r="I100" i="6"/>
  <c r="I99" i="6"/>
  <c r="I98" i="6"/>
  <c r="I93" i="6"/>
  <c r="I92" i="6"/>
  <c r="I90" i="6"/>
  <c r="I88" i="6"/>
  <c r="I87" i="6"/>
  <c r="I86" i="6"/>
  <c r="I85" i="6"/>
  <c r="I84" i="6"/>
  <c r="I83" i="6"/>
  <c r="I82" i="6"/>
  <c r="I80" i="6"/>
  <c r="I79" i="6"/>
  <c r="I77" i="6"/>
  <c r="I73" i="6"/>
  <c r="I71" i="6"/>
  <c r="I70" i="6"/>
  <c r="I69" i="6"/>
  <c r="I63" i="6"/>
  <c r="I62" i="6"/>
  <c r="I59" i="6"/>
  <c r="I58" i="6"/>
  <c r="I56" i="6"/>
  <c r="I55" i="6"/>
  <c r="I46" i="6"/>
  <c r="I44" i="6"/>
  <c r="I41" i="6"/>
  <c r="I40" i="6"/>
  <c r="I37" i="6"/>
  <c r="I36" i="6"/>
  <c r="I35" i="6"/>
  <c r="I33" i="6"/>
  <c r="I30" i="6"/>
  <c r="I29" i="6"/>
  <c r="I27" i="6"/>
  <c r="I26" i="6"/>
  <c r="I25" i="6"/>
  <c r="I24" i="6"/>
  <c r="I23" i="6"/>
  <c r="I21" i="6"/>
  <c r="I20" i="6"/>
  <c r="I18" i="6"/>
  <c r="I17" i="6"/>
  <c r="I15" i="6"/>
  <c r="F10" i="6"/>
  <c r="G107" i="5"/>
  <c r="F107" i="5"/>
  <c r="E107" i="5"/>
  <c r="D107" i="5"/>
  <c r="C107" i="5"/>
  <c r="B107" i="5"/>
  <c r="H106" i="5"/>
  <c r="H105" i="5"/>
  <c r="H102" i="5"/>
  <c r="H101" i="5"/>
  <c r="H100" i="5"/>
  <c r="H99" i="5"/>
  <c r="H98" i="5"/>
  <c r="H96" i="5"/>
  <c r="H93" i="5"/>
  <c r="H92" i="5"/>
  <c r="H91" i="5"/>
  <c r="H90" i="5"/>
  <c r="H89" i="5"/>
  <c r="H88" i="5"/>
  <c r="H87" i="5"/>
  <c r="H86" i="5"/>
  <c r="H85" i="5"/>
  <c r="H84" i="5"/>
  <c r="H82" i="5"/>
  <c r="H79" i="5"/>
  <c r="H78" i="5"/>
  <c r="H77" i="5"/>
  <c r="H76" i="5"/>
  <c r="H75" i="5"/>
  <c r="H74" i="5"/>
  <c r="H73" i="5"/>
  <c r="H72" i="5"/>
  <c r="H71" i="5"/>
  <c r="G63" i="5"/>
  <c r="F63" i="5"/>
  <c r="E63" i="5"/>
  <c r="D63" i="5"/>
  <c r="C63" i="5"/>
  <c r="B63" i="5"/>
  <c r="H62" i="5"/>
  <c r="H61" i="5"/>
  <c r="H60" i="5"/>
  <c r="H58" i="5"/>
  <c r="H53" i="5"/>
  <c r="H52" i="5"/>
  <c r="H50" i="5"/>
  <c r="H49" i="5"/>
  <c r="H47" i="5"/>
  <c r="H46" i="5"/>
  <c r="H43" i="5"/>
  <c r="H41" i="5"/>
  <c r="H39" i="5"/>
  <c r="H37" i="5"/>
  <c r="H36" i="5"/>
  <c r="H35" i="5"/>
  <c r="H34" i="5"/>
  <c r="H33" i="5"/>
  <c r="H32" i="5"/>
  <c r="H31" i="5"/>
  <c r="H30" i="5"/>
  <c r="H29" i="5"/>
  <c r="H27" i="5"/>
  <c r="H24" i="5"/>
  <c r="H23" i="5"/>
  <c r="H22" i="5"/>
  <c r="H21" i="5"/>
  <c r="H20" i="5"/>
  <c r="H19" i="5"/>
  <c r="H17" i="5"/>
  <c r="H16" i="5"/>
  <c r="H14" i="5"/>
  <c r="F10" i="5"/>
  <c r="E81" i="4"/>
  <c r="F47" i="4" s="1"/>
  <c r="C81" i="4"/>
  <c r="D78" i="4"/>
  <c r="D77" i="4"/>
  <c r="D75" i="4"/>
  <c r="D54" i="4"/>
  <c r="D74" i="4"/>
  <c r="D73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6" i="4"/>
  <c r="D52" i="4"/>
  <c r="D53" i="4"/>
  <c r="D51" i="4"/>
  <c r="D50" i="4"/>
  <c r="D49" i="4"/>
  <c r="D48" i="4"/>
  <c r="D46" i="4"/>
  <c r="D45" i="4"/>
  <c r="D44" i="4"/>
  <c r="D42" i="4"/>
  <c r="D35" i="4"/>
  <c r="D32" i="4"/>
  <c r="D40" i="4"/>
  <c r="D39" i="4"/>
  <c r="D38" i="4"/>
  <c r="D37" i="4"/>
  <c r="D26" i="4"/>
  <c r="D34" i="4"/>
  <c r="D31" i="4"/>
  <c r="E33" i="4"/>
  <c r="D33" i="4"/>
  <c r="D27" i="4"/>
  <c r="D30" i="4"/>
  <c r="D29" i="4"/>
  <c r="D25" i="4"/>
  <c r="D20" i="4"/>
  <c r="D23" i="4"/>
  <c r="D22" i="4"/>
  <c r="D21" i="4"/>
  <c r="D18" i="4"/>
  <c r="D17" i="4"/>
  <c r="D16" i="4"/>
  <c r="D15" i="4"/>
  <c r="D14" i="4"/>
  <c r="F10" i="4"/>
  <c r="D65" i="3"/>
  <c r="E60" i="3" s="1"/>
  <c r="C65" i="3"/>
  <c r="B65" i="3"/>
  <c r="E10" i="3"/>
  <c r="AA82" i="2"/>
  <c r="Z82" i="2"/>
  <c r="Y82" i="2"/>
  <c r="X82" i="2"/>
  <c r="W82" i="2"/>
  <c r="V82" i="2"/>
  <c r="U82" i="2"/>
  <c r="T82" i="2"/>
  <c r="S82" i="2"/>
  <c r="R82" i="2"/>
  <c r="Q82" i="2"/>
  <c r="P82" i="2"/>
  <c r="O82" i="2"/>
  <c r="N82" i="2"/>
  <c r="M82" i="2"/>
  <c r="L82" i="2"/>
  <c r="K82" i="2"/>
  <c r="J82" i="2"/>
  <c r="I82" i="2"/>
  <c r="H82" i="2"/>
  <c r="Y9" i="2"/>
  <c r="I150" i="6" l="1"/>
  <c r="H109" i="5"/>
  <c r="H107" i="5"/>
  <c r="H65" i="5"/>
  <c r="I148" i="6"/>
  <c r="F76" i="4"/>
  <c r="F36" i="4"/>
  <c r="F55" i="4"/>
  <c r="F72" i="4"/>
  <c r="F79" i="4"/>
  <c r="F41" i="4"/>
  <c r="E62" i="3"/>
  <c r="E35" i="3"/>
  <c r="F19" i="4"/>
  <c r="F57" i="4"/>
  <c r="F43" i="4"/>
  <c r="F28" i="4"/>
  <c r="F69" i="4"/>
  <c r="F24" i="4"/>
  <c r="D81" i="4"/>
  <c r="F16" i="4"/>
  <c r="F14" i="4"/>
  <c r="F40" i="4"/>
  <c r="F49" i="4"/>
  <c r="F60" i="4"/>
  <c r="F68" i="4"/>
  <c r="F71" i="4"/>
  <c r="F74" i="4"/>
  <c r="F75" i="4"/>
  <c r="F78" i="4"/>
  <c r="F17" i="4"/>
  <c r="F23" i="4"/>
  <c r="F25" i="4"/>
  <c r="F30" i="4"/>
  <c r="F38" i="4"/>
  <c r="F46" i="4"/>
  <c r="F58" i="4"/>
  <c r="F66" i="4"/>
  <c r="F18" i="4"/>
  <c r="F22" i="4"/>
  <c r="F20" i="4"/>
  <c r="F29" i="4"/>
  <c r="F27" i="4"/>
  <c r="F31" i="4"/>
  <c r="F35" i="4"/>
  <c r="F51" i="4"/>
  <c r="F62" i="4"/>
  <c r="F15" i="4"/>
  <c r="F21" i="4"/>
  <c r="F26" i="4"/>
  <c r="F44" i="4"/>
  <c r="F52" i="4"/>
  <c r="F64" i="4"/>
  <c r="F73" i="4"/>
  <c r="F54" i="4"/>
  <c r="F77" i="4"/>
  <c r="H63" i="5"/>
  <c r="E22" i="3"/>
  <c r="E28" i="3"/>
  <c r="E63" i="3"/>
  <c r="E15" i="3"/>
  <c r="E32" i="3"/>
  <c r="E48" i="3"/>
  <c r="E39" i="3"/>
  <c r="E57" i="3"/>
  <c r="E44" i="3"/>
  <c r="E19" i="3"/>
  <c r="E36" i="3"/>
  <c r="E52" i="3"/>
  <c r="E13" i="3"/>
  <c r="E17" i="3"/>
  <c r="E21" i="3"/>
  <c r="E25" i="3"/>
  <c r="E27" i="3"/>
  <c r="E31" i="3"/>
  <c r="E38" i="3"/>
  <c r="E42" i="3"/>
  <c r="E46" i="3"/>
  <c r="E50" i="3"/>
  <c r="E55" i="3"/>
  <c r="E59" i="3"/>
  <c r="E16" i="3"/>
  <c r="E20" i="3"/>
  <c r="E23" i="3"/>
  <c r="E29" i="3"/>
  <c r="E33" i="3"/>
  <c r="E37" i="3"/>
  <c r="E41" i="3"/>
  <c r="E45" i="3"/>
  <c r="E49" i="3"/>
  <c r="E54" i="3"/>
  <c r="E58" i="3"/>
  <c r="E64" i="3"/>
  <c r="E14" i="3"/>
  <c r="E18" i="3"/>
  <c r="E24" i="3"/>
  <c r="E26" i="3"/>
  <c r="E30" i="3"/>
  <c r="E34" i="3"/>
  <c r="E40" i="3"/>
  <c r="E43" i="3"/>
  <c r="E47" i="3"/>
  <c r="E51" i="3"/>
  <c r="E56" i="3"/>
  <c r="E53" i="3"/>
  <c r="E61" i="3"/>
  <c r="F33" i="4"/>
  <c r="F34" i="4"/>
  <c r="F37" i="4"/>
  <c r="F39" i="4"/>
  <c r="F32" i="4"/>
  <c r="F42" i="4"/>
  <c r="F45" i="4"/>
  <c r="F48" i="4"/>
  <c r="F50" i="4"/>
  <c r="F53" i="4"/>
  <c r="F56" i="4"/>
  <c r="F59" i="4"/>
  <c r="F61" i="4"/>
  <c r="F63" i="4"/>
  <c r="F65" i="4"/>
  <c r="F67" i="4"/>
</calcChain>
</file>

<file path=xl/sharedStrings.xml><?xml version="1.0" encoding="utf-8"?>
<sst xmlns="http://schemas.openxmlformats.org/spreadsheetml/2006/main" count="1047" uniqueCount="523">
  <si>
    <t xml:space="preserve">Terminal de Contenedores del Puerto de Bahía Blanca </t>
  </si>
  <si>
    <t>T. S. P. Patagonia Norte S.A. Provincia de Buenos Aires - República Argentina</t>
  </si>
  <si>
    <t>TEMPORADA 2018</t>
  </si>
  <si>
    <t>Movimiento de Cargas</t>
  </si>
  <si>
    <t>Importadores</t>
  </si>
  <si>
    <t>Exportadores</t>
  </si>
  <si>
    <t>Especies y Destinos</t>
  </si>
  <si>
    <t>Especies por Destino</t>
  </si>
  <si>
    <t>Toneladas por Temporada</t>
  </si>
  <si>
    <t>Contenedores por Temporada</t>
  </si>
  <si>
    <t>Contenedores por Mes por Especie</t>
  </si>
  <si>
    <t>|</t>
  </si>
  <si>
    <t>MOVIMIENTO CARGAS - TEMPORADA 2018</t>
  </si>
  <si>
    <t>DESCARGA CONTENED. LLENOS</t>
  </si>
  <si>
    <t>DESCARGA CONTENED. VACÍOS</t>
  </si>
  <si>
    <t>CARGA CONTENEDORES LLENOS</t>
  </si>
  <si>
    <t>CARGA CONTENEDORES VACÍOS</t>
  </si>
  <si>
    <t>N°</t>
  </si>
  <si>
    <t>BUQUE</t>
  </si>
  <si>
    <t>FECHA</t>
  </si>
  <si>
    <t>PALLETS</t>
  </si>
  <si>
    <t>BULTOS</t>
  </si>
  <si>
    <t>TONS</t>
  </si>
  <si>
    <t>20GP</t>
  </si>
  <si>
    <t>20RF</t>
  </si>
  <si>
    <t>40GP</t>
  </si>
  <si>
    <t>40RF</t>
  </si>
  <si>
    <t>Total</t>
  </si>
  <si>
    <t>TK</t>
  </si>
  <si>
    <t>C. PROYECTO</t>
  </si>
  <si>
    <t>MERCADERÍA</t>
  </si>
  <si>
    <t xml:space="preserve">STAR LYSEFJORD </t>
  </si>
  <si>
    <t>c.proyecto</t>
  </si>
  <si>
    <t>Partes de aerogeneradores</t>
  </si>
  <si>
    <t>ANTOFAGASTA EXP V 12</t>
  </si>
  <si>
    <t>Jugo Fermen - Pescado - Plic de Vin - Polietileno - Sem Gran - Soda Caust</t>
  </si>
  <si>
    <t>CHIPOL HUANGHE</t>
  </si>
  <si>
    <t>Partes de aerogeneradores y Equipamiento para procesos de aceite vegetal</t>
  </si>
  <si>
    <t xml:space="preserve">SAN VICENTE EXP V12 </t>
  </si>
  <si>
    <t>Harina - Manzana - Pelle Trigo - Plic de Vin - Polietileno - Trigo Organ</t>
  </si>
  <si>
    <t xml:space="preserve">NORDIC BEIJING V26  </t>
  </si>
  <si>
    <t>Harina - J.C.Manz - J.C.Pera - Jugo Fermen - Pera - Plic de Vin - Polietileno - Sem Gran - Trigo Organ</t>
  </si>
  <si>
    <t>NORDIC STRALSUND V40</t>
  </si>
  <si>
    <t>Harina - Jugo Fermen - Pera - Plic de Vin - Polietileno - Soda Caust - Trigo Organ</t>
  </si>
  <si>
    <t>NORDIC HONG KONG V07</t>
  </si>
  <si>
    <t>Jugo Fermen - Pera - Pescado - Plic de Vin - Polietileno - Sem Gran</t>
  </si>
  <si>
    <t xml:space="preserve">ARICA EXPRESS V014  </t>
  </si>
  <si>
    <t>Alfalfa - Harina - J.C.Pera - Jugo Fermen - Pera - Plic de Vin - Polietileno - Trigo Organ</t>
  </si>
  <si>
    <t>TORONTO</t>
  </si>
  <si>
    <t>Equipos de perforación</t>
  </si>
  <si>
    <t>SAN ANTONIO EXP V 13</t>
  </si>
  <si>
    <t>Alfalfa - J.C.Manz - Manzana - Pera - Plic de Vin - Polietileno - Soda Caust - Trigo Organ</t>
  </si>
  <si>
    <t xml:space="preserve">NORDIC MACAU V014   </t>
  </si>
  <si>
    <t>Harina - Manzana - Pera - Plic de Vin - Polietileno - Soda Caust</t>
  </si>
  <si>
    <t>SAGA WIND</t>
  </si>
  <si>
    <t>Bolsones de Arena</t>
  </si>
  <si>
    <t>ANTOFAGASTA EXP. V13</t>
  </si>
  <si>
    <t>Harina - Manzana - Pera - Plic de Vin - Polietileno - Trigo Organ</t>
  </si>
  <si>
    <t>ALGOL V 812</t>
  </si>
  <si>
    <t xml:space="preserve">NORDIC BEIJING V 27 </t>
  </si>
  <si>
    <t>Aceite - Alfalfa - Arveja - Ceba - Ciruela - Harina - J.C.Pera - Manzana - Pera - Plic de Vin - Polietileno - Sem Gran - Trigo Organ</t>
  </si>
  <si>
    <t>THORCO ROYAL</t>
  </si>
  <si>
    <t>Partes de aerogenerador</t>
  </si>
  <si>
    <t>NORDIC HONG KONG V08</t>
  </si>
  <si>
    <t>Alfalfa - Arveja - Ciruela - Harina - J.C.Pera - Manzana - Maquinaria - Pera - Pescado - Plic de Vin - Polietileno - Soda Caust - Trigo Organ</t>
  </si>
  <si>
    <t>ALGOL V 814</t>
  </si>
  <si>
    <t>SAGA TIDE</t>
  </si>
  <si>
    <t>Bolsones de Ceramic Proppant</t>
  </si>
  <si>
    <t xml:space="preserve">ARICA EXPRESS V 15  </t>
  </si>
  <si>
    <t>Manzana - Pera</t>
  </si>
  <si>
    <t>SAN ANTONIO EXP. V14</t>
  </si>
  <si>
    <t>Alfalfa - Harina - J.C.Pera - Manzana - Pera - Plic de Vin - Polietileno - Sem Gran</t>
  </si>
  <si>
    <t>ANTOFAGASTA EXP. V14</t>
  </si>
  <si>
    <t>Alfalfa - Harina - J.C.Pera - Manzana - Pera - Plic de Vin - Polietileno - Sem Gran - Trigo Organ</t>
  </si>
  <si>
    <t>SAN VICENTE EXP .V14</t>
  </si>
  <si>
    <t>Manzana - Pera - Plic de Vin - Polietileno - Trigo Organ</t>
  </si>
  <si>
    <t xml:space="preserve">NORDIC BEIJING V28  </t>
  </si>
  <si>
    <t>Alfalfa - Harina - J.C.Manz - J.C.Pera - Langostino - Manzana - Pera - Pescado - Plic de Vin - Polietileno - Sem Gran - Trigo Organ</t>
  </si>
  <si>
    <t>ALGOL V816</t>
  </si>
  <si>
    <t>NORDIC HONG KONG V09</t>
  </si>
  <si>
    <t>Alfalfa - Harina - J.C.Pera - Jugo Fermen - Manzana - Maquinaria - Pera - Pescado - Polietileno - Sem Gran - Soda Caust - Trigo Organ</t>
  </si>
  <si>
    <t>ALGOL V820</t>
  </si>
  <si>
    <t>Arena cuarzosa - Radiadores</t>
  </si>
  <si>
    <t>BBC ORINOCO</t>
  </si>
  <si>
    <t xml:space="preserve">SAN ANT EXPRESS V15 </t>
  </si>
  <si>
    <t>Alfalfa - Girasol - Harina  - J.C.Manz - J.C.Pera - Jugo Fermen - Malta - Manzana - Nuez - Pera - Pescado - Plic de Vin - Polietileno - Sem Gran - Trigo Organ</t>
  </si>
  <si>
    <t>ALGOL V822</t>
  </si>
  <si>
    <t>ANTOFAGASTA EXP. V15</t>
  </si>
  <si>
    <t>Alfalfa - Harina  - J.C.Pera - Manzana - Pera - Plic de Vin - Polietileno  - Sem Gran - Soda Cuast - Trigo Organ</t>
  </si>
  <si>
    <t xml:space="preserve">NORDIC MACAU V16    </t>
  </si>
  <si>
    <t>Girasol - Harina - Jugo Fermen - Manzana - Pera - Pescado - Plic de Vin - Polietileno - Sem Gran - Trigo Organ</t>
  </si>
  <si>
    <t>SAN VICENTE EXP. V15</t>
  </si>
  <si>
    <t>Harina - Manzana - Plic de Vin - Polietileno</t>
  </si>
  <si>
    <t xml:space="preserve">NORDIC BEIJING V29  </t>
  </si>
  <si>
    <t>Girasol - Harina  -J.C.Manz - J.C.Pera - Jugo Fermen  Manzana - Pera - Polietileno - Sem Gran - Trigo Organ</t>
  </si>
  <si>
    <t>ALGOL V824</t>
  </si>
  <si>
    <t>LISANNA</t>
  </si>
  <si>
    <t>Equipos para gasoducto - Equipos petroleros - Bolsones de Arena</t>
  </si>
  <si>
    <t>NORDIC STRALSUND V43</t>
  </si>
  <si>
    <t>Harina - Jugo Fermen - Manzana - Nuez - Pera - Plic de Vin - Polietileno - Trigo - Trigo Organ</t>
  </si>
  <si>
    <t>NORDIC HONG KONG V10</t>
  </si>
  <si>
    <t>Harina - JCMORG - Manzana - Nuez - Pera - Pescado - Plic de Vin - Polietileno - Sem Gran</t>
  </si>
  <si>
    <t>SAN ANTONIO EXP. V16</t>
  </si>
  <si>
    <t>Girasol - Harina - J.C.Manz - Jugo Fermen - Manzana - Maquinaria - Pera - Pescado - Plic de Vin - Polietileno - Trigo</t>
  </si>
  <si>
    <t>BBC SCANDIA</t>
  </si>
  <si>
    <t>Equipos petroleros</t>
  </si>
  <si>
    <t>ALGOL V828</t>
  </si>
  <si>
    <t xml:space="preserve">ANTOFAGASTA EXP V16 </t>
  </si>
  <si>
    <t>Girasol - Harina - J.C.Pera - Jugo Fermen - Manzana - Mijo - Pera - Pescado - Plic de Vin - Polietileno - Sem Gran - Trigo Organ</t>
  </si>
  <si>
    <t>ALGOL V 830</t>
  </si>
  <si>
    <t>0'</t>
  </si>
  <si>
    <t>SAN VICENTE EXP. V16</t>
  </si>
  <si>
    <t>Harina - HORN - J.C.Pera - Jugo Fermen - Mangueras - Pera - Plic de Vin - Polietileno - Trigo Organ</t>
  </si>
  <si>
    <t xml:space="preserve">NORDIC BEIJING V30  </t>
  </si>
  <si>
    <t>Harina - Jugo Fermen - Pera - Plic de Vin - Polietileno - Trigo</t>
  </si>
  <si>
    <t>NORDIC STRALSUND V44</t>
  </si>
  <si>
    <t>Girasol - Manzana - Pera - Pescado - Plic de Vin - Polietileno - Sem Gran - Trigo Organ - Turba</t>
  </si>
  <si>
    <t>NORDIC HONG KONG V11</t>
  </si>
  <si>
    <t>J.C.Manz - J.C.Pera - Jugo Fermen - Pera - Plic de Vin - Polietileno - Sem Gran</t>
  </si>
  <si>
    <t>ALGOL V832</t>
  </si>
  <si>
    <t>Arena cuarzosa - Radiadores - Cápsulas de café</t>
  </si>
  <si>
    <t>SAN ANTONIO EXP V 17</t>
  </si>
  <si>
    <t>Alfalfa – Jugo Fermen – Jugo Pera O - Pera - Pescado - Plic de Vin - Polietileno – Sem Gran - Trigo Organ</t>
  </si>
  <si>
    <t>ALGOL V 834</t>
  </si>
  <si>
    <t xml:space="preserve">NORDIC MACAU V018   </t>
  </si>
  <si>
    <t>Jugo Fermen – Manzana – Pera – Plic de Vin – Trigo Organ</t>
  </si>
  <si>
    <t>ANTOFAGASTA EXP. V17</t>
  </si>
  <si>
    <t>J.C.Manz – Jugo Fermen - Pera - Pescado – Polietileno – Soda Caust</t>
  </si>
  <si>
    <t>SAN VICENTE EXP. V17</t>
  </si>
  <si>
    <t>Harina - JCMORG – Jugo Fermen - Pera – Plastifican – Plic de Vin - Polietileno - Sem Gran</t>
  </si>
  <si>
    <t xml:space="preserve">NORDIC BEIJING V031 </t>
  </si>
  <si>
    <t>Harina - J.C.Manz - Jugo Fermen - Pera - Plic de Vin – Polietileno</t>
  </si>
  <si>
    <t>Totales</t>
  </si>
  <si>
    <t>EXPORTADORES - TEMPORADA 2018</t>
  </si>
  <si>
    <t>EXPORTADOR</t>
  </si>
  <si>
    <t>TONELADAS</t>
  </si>
  <si>
    <t>% Distr.</t>
  </si>
  <si>
    <t>Productos</t>
  </si>
  <si>
    <t xml:space="preserve">UNIPAR INDUPA SAIC  </t>
  </si>
  <si>
    <t>Plic de Vin - Soda Caust</t>
  </si>
  <si>
    <t xml:space="preserve">DOW ARGENTINA       </t>
  </si>
  <si>
    <t>Polietileno</t>
  </si>
  <si>
    <t>ALFALFA Y FORRAJES D</t>
  </si>
  <si>
    <t>Alfalfa</t>
  </si>
  <si>
    <t xml:space="preserve">MOLINO CAÑUELAS     </t>
  </si>
  <si>
    <t>Harina</t>
  </si>
  <si>
    <t>PAT. FRUITS TRADE SA</t>
  </si>
  <si>
    <t>Jugo Fermen - Manzana - Pera</t>
  </si>
  <si>
    <t>AGRONEGOC JEWELL SRL</t>
  </si>
  <si>
    <t>Trigo Organ</t>
  </si>
  <si>
    <t xml:space="preserve">EDCO GRAINS SA      </t>
  </si>
  <si>
    <t>Trigo - Trigo Organ</t>
  </si>
  <si>
    <t xml:space="preserve">JUGOS S.A.          </t>
  </si>
  <si>
    <t>J.C.Manz - J.C.Pera</t>
  </si>
  <si>
    <t xml:space="preserve">FLOTOM SRL          </t>
  </si>
  <si>
    <t xml:space="preserve">PAI S.A.            </t>
  </si>
  <si>
    <t>CIA MOLINERA DEL SUR</t>
  </si>
  <si>
    <t>Sem Gran</t>
  </si>
  <si>
    <t xml:space="preserve">JUGOS LUGA SA       </t>
  </si>
  <si>
    <t>Jugo Fermen</t>
  </si>
  <si>
    <t>THE O STRADING COMPA</t>
  </si>
  <si>
    <t xml:space="preserve">GOING NATURAL SRL   </t>
  </si>
  <si>
    <t>Trigo</t>
  </si>
  <si>
    <t>SOUTH AMERICAN GRAIN</t>
  </si>
  <si>
    <t>Arveja</t>
  </si>
  <si>
    <t xml:space="preserve">MOÑO AZUL S.A.      </t>
  </si>
  <si>
    <t>Pera</t>
  </si>
  <si>
    <t xml:space="preserve">STANDARD FRUIT S.A. </t>
  </si>
  <si>
    <t>Manzana</t>
  </si>
  <si>
    <t xml:space="preserve">COINGRA SA          </t>
  </si>
  <si>
    <t xml:space="preserve">ECOFRUT SA          </t>
  </si>
  <si>
    <t xml:space="preserve">LA DELICIOSA SA     </t>
  </si>
  <si>
    <t xml:space="preserve">WHITE GULF SA       </t>
  </si>
  <si>
    <t>Pescado</t>
  </si>
  <si>
    <t xml:space="preserve">PEREDA AGRO SA      </t>
  </si>
  <si>
    <t>Girasol</t>
  </si>
  <si>
    <t xml:space="preserve">KLEPPE S.A.         </t>
  </si>
  <si>
    <t xml:space="preserve">ERNESTO BARTUSCH    </t>
  </si>
  <si>
    <t>Ciruela - Manzana - Pera</t>
  </si>
  <si>
    <t xml:space="preserve">CARGILL SACI        </t>
  </si>
  <si>
    <t>Ceba - Malta</t>
  </si>
  <si>
    <t xml:space="preserve">TRES ASES S.A.      </t>
  </si>
  <si>
    <t xml:space="preserve">DON CLEMENTE SA     </t>
  </si>
  <si>
    <t xml:space="preserve">M.CERVI E HJOS S.A. </t>
  </si>
  <si>
    <t>LA TERCERA GENERACIO</t>
  </si>
  <si>
    <t xml:space="preserve">EMELKA S.A.         </t>
  </si>
  <si>
    <t xml:space="preserve">AGROINVERSIONES P   </t>
  </si>
  <si>
    <t xml:space="preserve">COSUR SA            </t>
  </si>
  <si>
    <t xml:space="preserve">FRUITS &amp; LIFE SA    </t>
  </si>
  <si>
    <t xml:space="preserve">MONTEVER SA         </t>
  </si>
  <si>
    <t xml:space="preserve">IBERCONSA SA        </t>
  </si>
  <si>
    <t>Langostino</t>
  </si>
  <si>
    <t>OLEAGINOSA MORENO HN</t>
  </si>
  <si>
    <t>Pelle Trigo</t>
  </si>
  <si>
    <t xml:space="preserve">EXPOFRUT SA         </t>
  </si>
  <si>
    <t xml:space="preserve">CLASICA SRL         </t>
  </si>
  <si>
    <t xml:space="preserve">MIELE S.A.          </t>
  </si>
  <si>
    <t xml:space="preserve">AUSTRADE S.R.L.     </t>
  </si>
  <si>
    <t xml:space="preserve">HAPAG LLOYD         </t>
  </si>
  <si>
    <t>Plastifican</t>
  </si>
  <si>
    <t xml:space="preserve">COSTA LIMAY         </t>
  </si>
  <si>
    <t xml:space="preserve">ALLHUE SA           </t>
  </si>
  <si>
    <t>Nuez</t>
  </si>
  <si>
    <t>CIMA DE LA PATAGONIA</t>
  </si>
  <si>
    <t xml:space="preserve">CHACRASERVICIOS SRL </t>
  </si>
  <si>
    <t>Aceite</t>
  </si>
  <si>
    <t xml:space="preserve">DAASONS SA          </t>
  </si>
  <si>
    <t>Turba</t>
  </si>
  <si>
    <t xml:space="preserve">ARSA GRAFICA SRL    </t>
  </si>
  <si>
    <t>Maquinaria</t>
  </si>
  <si>
    <t>ULTRAMAR ARGENTINA S</t>
  </si>
  <si>
    <t xml:space="preserve">TIXIU SA            </t>
  </si>
  <si>
    <t>Horno</t>
  </si>
  <si>
    <t>CRANE WORLDWIDE LOGI</t>
  </si>
  <si>
    <t>Subtotal</t>
  </si>
  <si>
    <t>IMPORTADORES - TEMPORADA 2018</t>
  </si>
  <si>
    <t>CONTENEDORES</t>
  </si>
  <si>
    <t>IMPORTADOR</t>
  </si>
  <si>
    <t>20 ft</t>
  </si>
  <si>
    <t>40 ft</t>
  </si>
  <si>
    <t>TOTAL</t>
  </si>
  <si>
    <t>TECPETROL SA</t>
  </si>
  <si>
    <t>Arena Cuarzosa indus</t>
  </si>
  <si>
    <t>HALLIBURTON</t>
  </si>
  <si>
    <t>Productos químicos - Goma Guar – Pac-L</t>
  </si>
  <si>
    <t>GEO TRADE COM EXT SR</t>
  </si>
  <si>
    <t>Baritina</t>
  </si>
  <si>
    <t>GRUPO MASUR</t>
  </si>
  <si>
    <t>Bauxita</t>
  </si>
  <si>
    <t>FERRO EXPRESO PAMPEANO</t>
  </si>
  <si>
    <t xml:space="preserve">MILICIC S.A.        </t>
  </si>
  <si>
    <t>Productos químicos</t>
  </si>
  <si>
    <t>GIAMBARTOLOMEI MIGUE</t>
  </si>
  <si>
    <t>Cadenas - Escaleras de aluminio - Rollos de alambre – Tornillos</t>
  </si>
  <si>
    <t>INTER BROKERS SRL</t>
  </si>
  <si>
    <t>Chapas de acero</t>
  </si>
  <si>
    <t>BAHIA BASKET</t>
  </si>
  <si>
    <t>GIAN BARTOLONE M.A.</t>
  </si>
  <si>
    <t>Productos de ferretería</t>
  </si>
  <si>
    <t>COOP DE TRABAJO TEXT</t>
  </si>
  <si>
    <t>Hilado de bobinas</t>
  </si>
  <si>
    <t>DISMAR</t>
  </si>
  <si>
    <t>Escaleras - Herramientas electricas de mano - Tornillos autoperforantes</t>
  </si>
  <si>
    <t>SUDEX ARGENTINA</t>
  </si>
  <si>
    <t>Artículos de oficina - Partes de silla</t>
  </si>
  <si>
    <t>CARGILL</t>
  </si>
  <si>
    <t>Partes planta aceite vegetal</t>
  </si>
  <si>
    <t>DARSUR SRL</t>
  </si>
  <si>
    <t>Radiadores</t>
  </si>
  <si>
    <t xml:space="preserve">MARIA PAULA ERZETIC </t>
  </si>
  <si>
    <t>Mármol</t>
  </si>
  <si>
    <t xml:space="preserve">NOVIS IMPORT SRL    </t>
  </si>
  <si>
    <t>MULTIORIGINAL PARTS</t>
  </si>
  <si>
    <t>Repuestos automotor</t>
  </si>
  <si>
    <t>HLB SA</t>
  </si>
  <si>
    <t>Andamios</t>
  </si>
  <si>
    <t>GALMES</t>
  </si>
  <si>
    <t>Respuestos de motos</t>
  </si>
  <si>
    <t xml:space="preserve">SUDAMERICA MOTOS SA </t>
  </si>
  <si>
    <t>Repuestos de motos</t>
  </si>
  <si>
    <t>PETRONCI</t>
  </si>
  <si>
    <t>Maquinarias</t>
  </si>
  <si>
    <t xml:space="preserve">DELLA VALLE         </t>
  </si>
  <si>
    <t>Herramientas</t>
  </si>
  <si>
    <t>GRUPO GUASCH SRL</t>
  </si>
  <si>
    <t>Mármoles</t>
  </si>
  <si>
    <t>POETTI</t>
  </si>
  <si>
    <t>Baldozas cerámicas</t>
  </si>
  <si>
    <t xml:space="preserve">TUBERA AUSTRAL SA   </t>
  </si>
  <si>
    <t>Ecofibra – Hidrosembradora</t>
  </si>
  <si>
    <t>ATERMIS</t>
  </si>
  <si>
    <t xml:space="preserve">ERZETIC MARIA PAULA </t>
  </si>
  <si>
    <t>INTERCAO</t>
  </si>
  <si>
    <t>Cacao</t>
  </si>
  <si>
    <t>ALFA RODAMIENTOS</t>
  </si>
  <si>
    <t>Rodamientos</t>
  </si>
  <si>
    <t>CONTE GRAND</t>
  </si>
  <si>
    <t>CATALANO VICTOR</t>
  </si>
  <si>
    <t>Avión desarmado</t>
  </si>
  <si>
    <t xml:space="preserve">SOLAR Y EOLICA SRL  </t>
  </si>
  <si>
    <t xml:space="preserve">ISLA CLAUDIO FIDEL  </t>
  </si>
  <si>
    <t>Retroexcavadora</t>
  </si>
  <si>
    <t>GUILLERMO ZOPIS</t>
  </si>
  <si>
    <t>Equipos de radio</t>
  </si>
  <si>
    <t>GONZALEZ FERNADO CAR</t>
  </si>
  <si>
    <t>Fotocopiadoras usadas</t>
  </si>
  <si>
    <t xml:space="preserve">MAGRAFA EXPORDORA E </t>
  </si>
  <si>
    <t>Mueblería</t>
  </si>
  <si>
    <t>WALTER CARLOS ANTONI</t>
  </si>
  <si>
    <t>Mamparas de baño</t>
  </si>
  <si>
    <t xml:space="preserve">AGRI CHECK SRL      </t>
  </si>
  <si>
    <t>Agroquímicos</t>
  </si>
  <si>
    <t>ARIZTEGUI</t>
  </si>
  <si>
    <t>Mudanza</t>
  </si>
  <si>
    <t>GRUPO CUATTRO S.A.</t>
  </si>
  <si>
    <t>Insumos imprenta</t>
  </si>
  <si>
    <t>SERGIO FIORE</t>
  </si>
  <si>
    <t xml:space="preserve">ZAVATERO HUGO       </t>
  </si>
  <si>
    <t>Avión</t>
  </si>
  <si>
    <t>LOGISTICA ANSEL ARG.</t>
  </si>
  <si>
    <t>Partes de muebles</t>
  </si>
  <si>
    <t>NENGIBAR CRISTIAN</t>
  </si>
  <si>
    <t>Rollos de cesped sintético</t>
  </si>
  <si>
    <t>AEROCLUB PIGÜÉ</t>
  </si>
  <si>
    <t>Aviones</t>
  </si>
  <si>
    <t>AEROCLUB SALLIQUELO</t>
  </si>
  <si>
    <t xml:space="preserve">BONACORSI SA        </t>
  </si>
  <si>
    <t>Ataúdes</t>
  </si>
  <si>
    <t>WAINER EDI</t>
  </si>
  <si>
    <t>Luces de led</t>
  </si>
  <si>
    <t>ROQUE MARCELO HECTOR</t>
  </si>
  <si>
    <t>EXPRESO CAFE SRL</t>
  </si>
  <si>
    <t>Capsulas de café vac</t>
  </si>
  <si>
    <t xml:space="preserve">PROFERTIL SA        </t>
  </si>
  <si>
    <t>Repuestos</t>
  </si>
  <si>
    <t xml:space="preserve">WINGMAN S.A.        </t>
  </si>
  <si>
    <t>Repuestos motor de a</t>
  </si>
  <si>
    <t>TEMPORADA 2017 VS. 2018 ESPECIES Y DESTINOS</t>
  </si>
  <si>
    <t>TEMPORADA 2017</t>
  </si>
  <si>
    <t>% VAR</t>
  </si>
  <si>
    <t>ESPECIE</t>
  </si>
  <si>
    <t>EN TONS</t>
  </si>
  <si>
    <t>ABS VEGETAL</t>
  </si>
  <si>
    <t>ACEITE</t>
  </si>
  <si>
    <t>---%</t>
  </si>
  <si>
    <t xml:space="preserve">ALFALFA             </t>
  </si>
  <si>
    <t>ARVEJA</t>
  </si>
  <si>
    <t>AROMA MANZ</t>
  </si>
  <si>
    <t>BOBINAS</t>
  </si>
  <si>
    <t>CEBA</t>
  </si>
  <si>
    <t>CEBADA</t>
  </si>
  <si>
    <t>CEBOLLA</t>
  </si>
  <si>
    <t>CEREAL</t>
  </si>
  <si>
    <t>CHOFA</t>
  </si>
  <si>
    <t>CIRUELA</t>
  </si>
  <si>
    <t>GIRASOL</t>
  </si>
  <si>
    <t>HARINA</t>
  </si>
  <si>
    <t>HORN</t>
  </si>
  <si>
    <t>J.C.MANZ C.C</t>
  </si>
  <si>
    <t>J.C.MANZ</t>
  </si>
  <si>
    <t>J.C.PERA</t>
  </si>
  <si>
    <t>JCMORG</t>
  </si>
  <si>
    <t>JUGO FERMEN</t>
  </si>
  <si>
    <t>JUGO PERA</t>
  </si>
  <si>
    <t>JUGO PERA O</t>
  </si>
  <si>
    <t>LADRILLOS</t>
  </si>
  <si>
    <t>LEGUMBRE</t>
  </si>
  <si>
    <t>LANGOSTINO</t>
  </si>
  <si>
    <t>MALTA</t>
  </si>
  <si>
    <t>MANGUERAS</t>
  </si>
  <si>
    <t>MANZANA</t>
  </si>
  <si>
    <t>MAQUINARIA</t>
  </si>
  <si>
    <t>MIJO</t>
  </si>
  <si>
    <t>MUDANZA</t>
  </si>
  <si>
    <t>NUEZ</t>
  </si>
  <si>
    <t>PELLE TRIGO</t>
  </si>
  <si>
    <t>PERA</t>
  </si>
  <si>
    <t>PESCADO</t>
  </si>
  <si>
    <t>PLASTIFICAN</t>
  </si>
  <si>
    <t>PLIC.DE VIN</t>
  </si>
  <si>
    <t>POLIETILENO</t>
  </si>
  <si>
    <t>PURE DE PERA</t>
  </si>
  <si>
    <t>SEM GRAN</t>
  </si>
  <si>
    <t>SODA CAUST</t>
  </si>
  <si>
    <t>TRIGO</t>
  </si>
  <si>
    <t>TRIGO ORGAN</t>
  </si>
  <si>
    <t>TURBA</t>
  </si>
  <si>
    <t>ZAPALLO</t>
  </si>
  <si>
    <t>Variación en pallets:</t>
  </si>
  <si>
    <t>DESTINO</t>
  </si>
  <si>
    <t>ANGOLA</t>
  </si>
  <si>
    <t>ARABIA</t>
  </si>
  <si>
    <t>ARGENTINA</t>
  </si>
  <si>
    <t>BANGLADESH</t>
  </si>
  <si>
    <t>BELGICA</t>
  </si>
  <si>
    <t>BRASIL</t>
  </si>
  <si>
    <t>CANADA</t>
  </si>
  <si>
    <t>CHILE</t>
  </si>
  <si>
    <t>CHINA</t>
  </si>
  <si>
    <t>COLOMBIA</t>
  </si>
  <si>
    <t>COSTA RICA</t>
  </si>
  <si>
    <t>DINAMARCA</t>
  </si>
  <si>
    <t>ECUADOR</t>
  </si>
  <si>
    <t>EL SALVADOR</t>
  </si>
  <si>
    <t>EMIRATOS ARABES</t>
  </si>
  <si>
    <t>ESPAÑA</t>
  </si>
  <si>
    <t>FRANCIA</t>
  </si>
  <si>
    <t>HOLANDA</t>
  </si>
  <si>
    <t>INDIA</t>
  </si>
  <si>
    <t>INGLATERRA</t>
  </si>
  <si>
    <t>IRAN</t>
  </si>
  <si>
    <t>ITALIA</t>
  </si>
  <si>
    <t>JAPON</t>
  </si>
  <si>
    <t>MALASIA</t>
  </si>
  <si>
    <t>MARRUECOS</t>
  </si>
  <si>
    <t>MEXICO</t>
  </si>
  <si>
    <t>NORUEGA</t>
  </si>
  <si>
    <t>PERU</t>
  </si>
  <si>
    <t>PORTUGAL</t>
  </si>
  <si>
    <t>REP. DOMINICANA</t>
  </si>
  <si>
    <t>RUSIA</t>
  </si>
  <si>
    <t>SUDAFRICA</t>
  </si>
  <si>
    <t>SUECIA</t>
  </si>
  <si>
    <t>TAILANDIA</t>
  </si>
  <si>
    <t>TURQUIA</t>
  </si>
  <si>
    <t>USA</t>
  </si>
  <si>
    <r>
      <rPr>
        <b/>
        <sz val="10"/>
        <color rgb="FFFFFFFF"/>
        <rFont val="Consolas"/>
        <family val="3"/>
        <charset val="1"/>
      </rPr>
      <t xml:space="preserve">TEMPORADA 2017 VS. 2018 </t>
    </r>
    <r>
      <rPr>
        <b/>
        <sz val="10"/>
        <color rgb="FF0D1F63"/>
        <rFont val="Consolas"/>
        <family val="3"/>
        <charset val="1"/>
      </rPr>
      <t>ESPECIES POR DESTINOS</t>
    </r>
  </si>
  <si>
    <t>ALFALFA</t>
  </si>
  <si>
    <t>MÁQUINA</t>
  </si>
  <si>
    <t>JAPÓN</t>
  </si>
  <si>
    <t>totales</t>
  </si>
  <si>
    <r>
      <rPr>
        <b/>
        <sz val="10"/>
        <color rgb="FFFFFFFF"/>
        <rFont val="Consolas"/>
        <family val="3"/>
        <charset val="1"/>
      </rPr>
      <t xml:space="preserve">COMPARATIVO  </t>
    </r>
    <r>
      <rPr>
        <b/>
        <sz val="10"/>
        <color rgb="FF0D1F63"/>
        <rFont val="Consolas"/>
        <family val="3"/>
        <charset val="1"/>
      </rPr>
      <t>TONELADAS EXPORTACIÓN</t>
    </r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</si>
  <si>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</si>
  <si>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</si>
  <si>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</si>
  <si>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</si>
  <si>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</si>
  <si>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</si>
  <si>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</si>
  <si>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</si>
  <si>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</si>
  <si>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</si>
  <si>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</si>
  <si>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</si>
  <si>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</si>
  <si>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</si>
  <si>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</si>
  <si>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</si>
  <si>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</si>
  <si>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</si>
  <si>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</si>
  <si>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</si>
  <si>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</si>
  <si>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</si>
  <si>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</si>
  <si>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</si>
  <si>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r>
      <rPr>
        <b/>
        <sz val="10"/>
        <color rgb="FFFFFFFF"/>
        <rFont val="Consolas"/>
        <family val="3"/>
        <charset val="1"/>
      </rPr>
      <t xml:space="preserve">COMPARATIVO  </t>
    </r>
    <r>
      <rPr>
        <b/>
        <sz val="10"/>
        <color rgb="FF0D1F63"/>
        <rFont val="Consolas"/>
        <family val="3"/>
        <charset val="1"/>
      </rPr>
      <t>TONELADAS IMPORTACIÓN</t>
    </r>
  </si>
  <si>
    <t>SEPT</t>
  </si>
  <si>
    <r>
      <rPr>
        <b/>
        <sz val="10"/>
        <color rgb="FFFFFFFF"/>
        <rFont val="Consolas"/>
        <family val="3"/>
        <charset val="1"/>
      </rPr>
      <t xml:space="preserve">COMPARATIVO   </t>
    </r>
    <r>
      <rPr>
        <b/>
        <sz val="10"/>
        <color rgb="FF0D1F63"/>
        <rFont val="Consolas"/>
        <family val="3"/>
        <charset val="1"/>
      </rPr>
      <t>TONELADAS PROYECTO</t>
    </r>
  </si>
  <si>
    <r>
      <rPr>
        <b/>
        <sz val="10"/>
        <color rgb="FFFFFFFF"/>
        <rFont val="Consolas"/>
        <family val="3"/>
        <charset val="1"/>
      </rPr>
      <t>COMPARATIVO ANUAL</t>
    </r>
    <r>
      <rPr>
        <b/>
        <sz val="10"/>
        <color rgb="FF1F497D"/>
        <rFont val="Consolas"/>
        <family val="3"/>
        <charset val="1"/>
      </rPr>
      <t xml:space="preserve"> </t>
    </r>
    <r>
      <rPr>
        <b/>
        <sz val="10"/>
        <color rgb="FF0D1F63"/>
        <rFont val="Consolas"/>
        <family val="3"/>
        <charset val="1"/>
      </rPr>
      <t>CANTIDAD DE CONTENEDORES DESCARGADOS</t>
    </r>
  </si>
  <si>
    <t>DESCARGA</t>
  </si>
  <si>
    <t>Cont 20</t>
  </si>
  <si>
    <t>Cont 40</t>
  </si>
  <si>
    <r>
      <rPr>
        <b/>
        <sz val="10"/>
        <color rgb="FFFFFFFF"/>
        <rFont val="Consolas"/>
        <family val="3"/>
        <charset val="1"/>
      </rPr>
      <t xml:space="preserve">COMPARATIVO ANUAL </t>
    </r>
    <r>
      <rPr>
        <b/>
        <sz val="10"/>
        <color rgb="FF0D1F63"/>
        <rFont val="Consolas"/>
        <family val="3"/>
        <charset val="1"/>
      </rPr>
      <t>CANTIDAD DE CONTENEDORES CARGADOS</t>
    </r>
  </si>
  <si>
    <t>CARGA</t>
  </si>
  <si>
    <t>CANTIDAD DE CONTENEDORES POR MES POR ESPECIE</t>
  </si>
  <si>
    <t>CANTIDAD DE CONTENEDORES POR ESPECIE POR MES 2017 - B.Bca</t>
  </si>
  <si>
    <t>ABS. VEGETAL</t>
  </si>
  <si>
    <t xml:space="preserve">J MANZ C.C   </t>
  </si>
  <si>
    <t>J.C. PERA</t>
  </si>
  <si>
    <t>MAQUINA</t>
  </si>
  <si>
    <t>PLIC. DE VIN</t>
  </si>
  <si>
    <t>SEM CAN</t>
  </si>
  <si>
    <t>Total general</t>
  </si>
  <si>
    <t>CANTIDAD DE CONTENEDORES POR ESPECIE POR MES 2018 - B.Bca</t>
  </si>
  <si>
    <t xml:space="preserve">HARINA              </t>
  </si>
  <si>
    <t xml:space="preserve">J.C.MANZ            </t>
  </si>
  <si>
    <t xml:space="preserve">J.C.PERA            </t>
  </si>
  <si>
    <t xml:space="preserve">JUGO FERMEN         </t>
  </si>
  <si>
    <t xml:space="preserve">MANZANA             </t>
  </si>
  <si>
    <t xml:space="preserve">PELLE TRIGO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</si>
  <si>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</si>
  <si>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</si>
  <si>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</si>
  <si>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</si>
  <si>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SEM GRAN            </t>
  </si>
  <si>
    <t xml:space="preserve">SODA CAUST          </t>
  </si>
  <si>
    <t xml:space="preserve">TRIGO ORGAN         </t>
  </si>
  <si>
    <t>NORDIC HONG KONG V12</t>
  </si>
  <si>
    <t>ALGOL V 836</t>
  </si>
  <si>
    <t xml:space="preserve">ARICA EXPRESS V19   </t>
  </si>
  <si>
    <t>BBC NAPLES</t>
  </si>
  <si>
    <t>SAN ANTONIO EXP. V18</t>
  </si>
  <si>
    <t xml:space="preserve">AGRO ROCA SA        </t>
  </si>
  <si>
    <t>Bulones - Material ferroviario - Tornillos</t>
  </si>
  <si>
    <t>GASTON DAMIANI SA</t>
  </si>
  <si>
    <t>HUSAL CONT Y SERV SA</t>
  </si>
  <si>
    <t>INTERCONTAINERS SHIP</t>
  </si>
  <si>
    <t xml:space="preserve">MARQUISIO           </t>
  </si>
  <si>
    <t>Coco rayado - Especias</t>
  </si>
  <si>
    <t>Harina - J.C.Pera - Jugo Fermen - Manzana - Pera - Pescado - Plic de Vin - Polietileno</t>
  </si>
  <si>
    <t>Harina - Jugo Fermen - Jugo Pera O - Plic de Vin - Polietileno - Trigo</t>
  </si>
  <si>
    <t>J.C.Pera - Jugo Fermen - Pera - Pescado - Plic de Vin - Polietileno - Sem Gran - Turba</t>
  </si>
  <si>
    <t>Datos al 31/12/2018</t>
  </si>
  <si>
    <t xml:space="preserve">NORDIC MACAU V 19   </t>
  </si>
  <si>
    <t>ANTOFAGASTA EXP. V18</t>
  </si>
  <si>
    <t>SAN VICENTE EXP. V18</t>
  </si>
  <si>
    <t>ASTURIANO II V 06</t>
  </si>
  <si>
    <t>PERITO MORENO</t>
  </si>
  <si>
    <t xml:space="preserve">ALGOL V838          </t>
  </si>
  <si>
    <t xml:space="preserve">NORDIC BEIJING V032 </t>
  </si>
  <si>
    <t>PLASTIFERRO TUBOS SA</t>
  </si>
  <si>
    <t xml:space="preserve">MERCOMAR SA         </t>
  </si>
  <si>
    <t>Materiales</t>
  </si>
  <si>
    <t>CHEN BIYU</t>
  </si>
  <si>
    <t>Piso flotante - Tribunas</t>
  </si>
  <si>
    <t>COOPERATIVA OBRERA L</t>
  </si>
  <si>
    <t>Bancos plegables</t>
  </si>
  <si>
    <t>DIETAR ARGENTINA SRL</t>
  </si>
  <si>
    <t>Máquinas de gimnasio</t>
  </si>
  <si>
    <t xml:space="preserve">NARCISO A GOTTER    </t>
  </si>
  <si>
    <t>Muebles de oficina</t>
  </si>
  <si>
    <t>Cobertizo de metal - Mueblería - Reposeras simil rata - Muebles de jardín</t>
  </si>
  <si>
    <t xml:space="preserve">OIL TANKING         </t>
  </si>
  <si>
    <t>Mangueras</t>
  </si>
  <si>
    <t>Caños plásticos - Maquinarias</t>
  </si>
  <si>
    <t>Paneles solares - Termotanques solares</t>
  </si>
  <si>
    <t>Maquinarias - Planta de soda caust</t>
  </si>
  <si>
    <t>EN PROCESO</t>
  </si>
  <si>
    <t>Información no disponible temporalmente</t>
  </si>
  <si>
    <t xml:space="preserve">YESOS KNAUF GMBH    </t>
  </si>
  <si>
    <t>Placas de cemento</t>
  </si>
  <si>
    <t>MATERIALES</t>
  </si>
  <si>
    <t xml:space="preserve">PULPA PERA          </t>
  </si>
  <si>
    <t xml:space="preserve">PURE DE PER         </t>
  </si>
  <si>
    <t>PULPA PERA</t>
  </si>
  <si>
    <t>PURE DE PER</t>
  </si>
  <si>
    <t>Harina - Materiales - Pera - Plic de Vin - Polietileno - Pulpa Pera</t>
  </si>
  <si>
    <t>J.C.Manz - J.C.Pera - Jugo Fermen - Pera - Pescado - Plic de Vin - Polietileno - Pure de Per</t>
  </si>
  <si>
    <t>Arena cuarzosa</t>
  </si>
  <si>
    <t>Harina - Plic de Vin - Polietileno - Sem Gran - Soda Caust - Trigo Organ</t>
  </si>
  <si>
    <t>Plic de Vin</t>
  </si>
  <si>
    <t>Pera - Plic de Vin - Polietileno - Trigo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</si>
</sst>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/mm/yyyy"/>
    <numFmt numFmtId="165" formatCode="_(* #,##0.00_);_(* \(#,##0.00\);_(* \-??_);_(@_)"/>
    <numFmt numFmtId="166" formatCode="_(* #,##0_);_(* \(#,##0\);_(* \-??_);_(@_)"/>
    <numFmt numFmtId="167" formatCode="0\ %"/>
    <numFmt numFmtId="168" formatCode="0.000%"/>
    <numFmt numFmtId="169" formatCode="0.00\ %"/>
  </numFmts>
  <fonts count="41">
    <font>
      <sz val="10"/>
      <name val="Arial"/>
      <charset val="134"/>
    </font>
    <font>
      <b/>
      <i/>
      <sz val="16"/>
      <name val="Arial"/>
      <family val="2"/>
      <charset val="1"/>
    </font>
    <font>
      <b/>
      <sz val="12"/>
      <name val="Consolas"/>
      <family val="3"/>
      <charset val="1"/>
    </font>
    <font>
      <b/>
      <sz val="10"/>
      <color rgb="FF000000"/>
      <name val="Consolas"/>
      <family val="3"/>
      <charset val="1"/>
    </font>
    <font>
      <sz val="10"/>
      <color rgb="FF000000"/>
      <name val="Consolas"/>
      <family val="3"/>
      <charset val="1"/>
    </font>
    <font>
      <sz val="9"/>
      <name val="Verdana"/>
      <family val="2"/>
      <charset val="1"/>
    </font>
    <font>
      <sz val="9"/>
      <color rgb="FF1F497D"/>
      <name val="Consolas"/>
      <family val="3"/>
      <charset val="1"/>
    </font>
    <font>
      <u/>
      <sz val="9"/>
      <color rgb="FF1F497D"/>
      <name val="Consolas"/>
      <family val="3"/>
      <charset val="1"/>
    </font>
    <font>
      <u/>
      <sz val="10"/>
      <color rgb="FF0000FF"/>
      <name val="Arial"/>
      <family val="2"/>
      <charset val="1"/>
    </font>
    <font>
      <sz val="9"/>
      <name val="Consolas"/>
      <family val="3"/>
      <charset val="1"/>
    </font>
    <font>
      <sz val="10"/>
      <name val="Consolas"/>
      <family val="3"/>
      <charset val="1"/>
    </font>
    <font>
      <sz val="10"/>
      <color rgb="FF1F497D"/>
      <name val="Consolas"/>
      <family val="3"/>
      <charset val="1"/>
    </font>
    <font>
      <b/>
      <sz val="9"/>
      <color rgb="FF1F497D"/>
      <name val="Consolas"/>
      <family val="3"/>
      <charset val="1"/>
    </font>
    <font>
      <b/>
      <sz val="10"/>
      <color rgb="FF1F497D"/>
      <name val="Consolas"/>
      <family val="3"/>
      <charset val="1"/>
    </font>
    <font>
      <b/>
      <sz val="8"/>
      <color rgb="FF1F497D"/>
      <name val="Consolas"/>
      <family val="3"/>
      <charset val="1"/>
    </font>
    <font>
      <b/>
      <sz val="8"/>
      <color rgb="FFFFFFFF"/>
      <name val="Consolas"/>
      <family val="3"/>
      <charset val="1"/>
    </font>
    <font>
      <sz val="8"/>
      <color rgb="FF1F497D"/>
      <name val="Consolas"/>
      <family val="3"/>
      <charset val="1"/>
    </font>
    <font>
      <sz val="10"/>
      <name val="Arial"/>
      <family val="2"/>
      <charset val="1"/>
    </font>
    <font>
      <sz val="8"/>
      <name val="Consolas"/>
      <family val="3"/>
      <charset val="1"/>
    </font>
    <font>
      <b/>
      <sz val="8"/>
      <color rgb="FF376092"/>
      <name val="Consolas"/>
      <family val="3"/>
      <charset val="1"/>
    </font>
    <font>
      <b/>
      <sz val="8"/>
      <color rgb="FFD9D9D9"/>
      <name val="Consolas"/>
      <family val="3"/>
      <charset val="1"/>
    </font>
    <font>
      <sz val="8"/>
      <color rgb="FFFFFFFF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000080"/>
      <name val="Arial"/>
      <family val="2"/>
      <charset val="1"/>
    </font>
    <font>
      <b/>
      <sz val="10"/>
      <color rgb="FF000080"/>
      <name val="Arial"/>
      <family val="2"/>
      <charset val="1"/>
    </font>
    <font>
      <sz val="10"/>
      <color rgb="FF000080"/>
      <name val="Arial"/>
      <family val="2"/>
      <charset val="1"/>
    </font>
    <font>
      <b/>
      <sz val="8"/>
      <color rgb="FF262626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color rgb="FF000080"/>
      <name val="Consolas"/>
      <family val="3"/>
      <charset val="1"/>
    </font>
    <font>
      <b/>
      <sz val="8"/>
      <color rgb="FF000080"/>
      <name val="Consolas"/>
      <family val="3"/>
      <charset val="1"/>
    </font>
    <font>
      <b/>
      <sz val="10"/>
      <color rgb="FFFFFFFF"/>
      <name val="Consolas"/>
      <family val="3"/>
      <charset val="1"/>
    </font>
    <font>
      <b/>
      <sz val="10"/>
      <color rgb="FF0D1F63"/>
      <name val="Consolas"/>
      <family val="3"/>
      <charset val="1"/>
    </font>
    <font>
      <sz val="9"/>
      <color rgb="FFD9D9D9"/>
      <name val="Consolas"/>
      <family val="3"/>
      <charset val="1"/>
    </font>
    <font>
      <b/>
      <sz val="9"/>
      <color rgb="FFD9D9D9"/>
      <name val="Consolas"/>
      <family val="3"/>
      <charset val="1"/>
    </font>
    <font>
      <b/>
      <sz val="9"/>
      <color rgb="FF262626"/>
      <name val="Consolas"/>
      <family val="3"/>
      <charset val="1"/>
    </font>
    <font>
      <sz val="10"/>
      <color rgb="FFFFFFFF"/>
      <name val="Consolas"/>
      <family val="3"/>
      <charset val="1"/>
    </font>
    <font>
      <b/>
      <sz val="8"/>
      <color rgb="FF0D1F63"/>
      <name val="Consolas"/>
      <family val="3"/>
      <charset val="1"/>
    </font>
    <font>
      <b/>
      <sz val="8"/>
      <color rgb="FF000000"/>
      <name val="Consolas"/>
      <family val="3"/>
      <charset val="1"/>
    </font>
    <font>
      <sz val="8"/>
      <color rgb="FF000000"/>
      <name val="Consolas"/>
      <family val="3"/>
      <charset val="1"/>
    </font>
    <font>
      <sz val="8"/>
      <name val="Arial"/>
      <family val="2"/>
      <charset val="1"/>
    </font>
    <font>
      <sz val="8"/>
      <color rgb="FFFF0000"/>
      <name val="Consolas"/>
      <family val="3"/>
      <charset val="1"/>
    </font>
  </fonts>
  <fills count="11">
    <fill>
      <patternFill patternType="none"/>
    </fill>
    <fill>
      <patternFill patternType="gray125"/>
    </fill>
    <fill>
      <patternFill patternType="solid">
        <fgColor rgb="FFC6D9F1"/>
        <bgColor rgb="FFB9CDE5"/>
      </patternFill>
    </fill>
    <fill>
      <patternFill patternType="solid">
        <fgColor rgb="FF8EB4E3"/>
        <bgColor rgb="FF95B3D7"/>
      </patternFill>
    </fill>
    <fill>
      <patternFill patternType="solid">
        <fgColor rgb="FF558ED5"/>
        <bgColor rgb="FF5E8AC7"/>
      </patternFill>
    </fill>
    <fill>
      <patternFill patternType="solid">
        <fgColor rgb="FFD9D9D9"/>
        <bgColor rgb="FFCCCCCC"/>
      </patternFill>
    </fill>
    <fill>
      <patternFill patternType="solid">
        <fgColor rgb="FFF2F2F2"/>
        <bgColor rgb="FFFFFFFF"/>
      </patternFill>
    </fill>
    <fill>
      <patternFill patternType="solid">
        <fgColor rgb="FF95B3D7"/>
        <bgColor rgb="FF8EB4E3"/>
      </patternFill>
    </fill>
    <fill>
      <patternFill patternType="solid">
        <fgColor rgb="FFB9CDE5"/>
        <bgColor rgb="FFC6D9F1"/>
      </patternFill>
    </fill>
    <fill>
      <patternFill patternType="solid">
        <fgColor rgb="FF5E8AC7"/>
        <bgColor rgb="FF558ED5"/>
      </patternFill>
    </fill>
    <fill>
      <patternFill patternType="solid">
        <fgColor rgb="FFFFFFFF"/>
        <bgColor rgb="FFF2F2F2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</borders>
  <cellStyleXfs count="5">
    <xf numFmtId="0" fontId="0" fillId="0" borderId="0"/>
    <xf numFmtId="165" fontId="17" fillId="0" borderId="0" applyBorder="0" applyProtection="0"/>
    <xf numFmtId="167" fontId="17" fillId="0" borderId="0" applyBorder="0" applyProtection="0"/>
    <xf numFmtId="0" fontId="8" fillId="0" borderId="0" applyBorder="0" applyProtection="0"/>
    <xf numFmtId="167" fontId="17" fillId="0" borderId="0" applyBorder="0" applyProtection="0"/>
  </cellStyleXfs>
  <cellXfs count="296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5" fillId="0" borderId="0" xfId="0" applyFont="1"/>
    <xf numFmtId="0" fontId="6" fillId="0" borderId="0" xfId="0" applyFont="1"/>
    <xf numFmtId="0" fontId="7" fillId="0" borderId="0" xfId="3" applyFont="1" applyBorder="1" applyAlignment="1" applyProtection="1">
      <alignment horizontal="center"/>
    </xf>
    <xf numFmtId="0" fontId="9" fillId="0" borderId="0" xfId="0" applyFont="1"/>
    <xf numFmtId="0" fontId="10" fillId="0" borderId="0" xfId="0" applyFont="1"/>
    <xf numFmtId="0" fontId="10" fillId="0" borderId="0" xfId="0" applyFont="1" applyBorder="1"/>
    <xf numFmtId="0" fontId="11" fillId="0" borderId="0" xfId="0" applyFont="1" applyBorder="1"/>
    <xf numFmtId="0" fontId="10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12" fillId="0" borderId="0" xfId="0" applyFont="1"/>
    <xf numFmtId="0" fontId="12" fillId="0" borderId="0" xfId="0" applyFont="1" applyBorder="1"/>
    <xf numFmtId="0" fontId="9" fillId="0" borderId="0" xfId="0" applyFont="1" applyBorder="1"/>
    <xf numFmtId="0" fontId="13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 applyAlignment="1"/>
    <xf numFmtId="3" fontId="14" fillId="0" borderId="0" xfId="0" applyNumberFormat="1" applyFont="1" applyBorder="1" applyAlignment="1"/>
    <xf numFmtId="3" fontId="12" fillId="0" borderId="3" xfId="0" applyNumberFormat="1" applyFont="1" applyBorder="1" applyAlignment="1">
      <alignment horizontal="center"/>
    </xf>
    <xf numFmtId="3" fontId="12" fillId="0" borderId="3" xfId="0" applyNumberFormat="1" applyFont="1" applyBorder="1" applyAlignment="1"/>
    <xf numFmtId="3" fontId="14" fillId="2" borderId="4" xfId="0" applyNumberFormat="1" applyFont="1" applyFill="1" applyBorder="1" applyAlignment="1">
      <alignment horizontal="right"/>
    </xf>
    <xf numFmtId="3" fontId="14" fillId="2" borderId="3" xfId="0" applyNumberFormat="1" applyFont="1" applyFill="1" applyBorder="1" applyAlignment="1">
      <alignment horizontal="right"/>
    </xf>
    <xf numFmtId="3" fontId="14" fillId="3" borderId="3" xfId="0" applyNumberFormat="1" applyFont="1" applyFill="1" applyBorder="1" applyAlignment="1">
      <alignment horizontal="right"/>
    </xf>
    <xf numFmtId="3" fontId="15" fillId="4" borderId="3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3" fontId="15" fillId="4" borderId="1" xfId="0" applyNumberFormat="1" applyFont="1" applyFill="1" applyBorder="1" applyAlignment="1">
      <alignment horizontal="right"/>
    </xf>
    <xf numFmtId="3" fontId="14" fillId="2" borderId="2" xfId="0" applyNumberFormat="1" applyFont="1" applyFill="1" applyBorder="1" applyAlignment="1">
      <alignment horizontal="right"/>
    </xf>
    <xf numFmtId="3" fontId="14" fillId="0" borderId="1" xfId="0" applyNumberFormat="1" applyFont="1" applyBorder="1" applyAlignment="1">
      <alignment horizontal="right"/>
    </xf>
    <xf numFmtId="3" fontId="14" fillId="5" borderId="1" xfId="0" applyNumberFormat="1" applyFont="1" applyFill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left" wrapText="1"/>
    </xf>
    <xf numFmtId="0" fontId="10" fillId="0" borderId="3" xfId="0" applyFont="1" applyBorder="1"/>
    <xf numFmtId="0" fontId="16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164" fontId="16" fillId="0" borderId="0" xfId="0" applyNumberFormat="1" applyFont="1" applyAlignment="1">
      <alignment vertical="top" wrapText="1"/>
    </xf>
    <xf numFmtId="166" fontId="14" fillId="0" borderId="0" xfId="1" applyNumberFormat="1" applyFont="1" applyBorder="1" applyAlignment="1" applyProtection="1">
      <alignment vertical="top" wrapText="1"/>
    </xf>
    <xf numFmtId="166" fontId="16" fillId="2" borderId="5" xfId="1" applyNumberFormat="1" applyFont="1" applyFill="1" applyBorder="1" applyAlignment="1" applyProtection="1">
      <alignment vertical="top" wrapText="1"/>
    </xf>
    <xf numFmtId="166" fontId="16" fillId="2" borderId="0" xfId="1" applyNumberFormat="1" applyFont="1" applyFill="1" applyBorder="1" applyAlignment="1" applyProtection="1">
      <alignment vertical="top" wrapText="1"/>
    </xf>
    <xf numFmtId="166" fontId="16" fillId="3" borderId="0" xfId="1" applyNumberFormat="1" applyFont="1" applyFill="1" applyBorder="1" applyAlignment="1" applyProtection="1">
      <alignment vertical="top" wrapText="1"/>
    </xf>
    <xf numFmtId="166" fontId="15" fillId="4" borderId="0" xfId="1" applyNumberFormat="1" applyFont="1" applyFill="1" applyBorder="1" applyAlignment="1" applyProtection="1">
      <alignment vertical="top" wrapText="1"/>
    </xf>
    <xf numFmtId="166" fontId="16" fillId="0" borderId="0" xfId="1" applyNumberFormat="1" applyFont="1" applyBorder="1" applyAlignment="1" applyProtection="1">
      <alignment vertical="top" wrapText="1"/>
    </xf>
    <xf numFmtId="166" fontId="16" fillId="5" borderId="0" xfId="1" applyNumberFormat="1" applyFont="1" applyFill="1" applyBorder="1" applyAlignment="1" applyProtection="1">
      <alignment vertical="top" wrapText="1"/>
    </xf>
    <xf numFmtId="3" fontId="16" fillId="0" borderId="0" xfId="0" applyNumberFormat="1" applyFont="1" applyBorder="1" applyAlignment="1" applyProtection="1">
      <alignment horizontal="right" vertical="top" wrapText="1"/>
    </xf>
    <xf numFmtId="3" fontId="12" fillId="0" borderId="0" xfId="0" applyNumberFormat="1" applyFont="1" applyBorder="1" applyAlignment="1">
      <alignment horizontal="right" vertical="top" wrapText="1"/>
    </xf>
    <xf numFmtId="3" fontId="16" fillId="0" borderId="0" xfId="0" applyNumberFormat="1" applyFont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3" fontId="16" fillId="0" borderId="0" xfId="0" applyNumberFormat="1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4" fillId="0" borderId="0" xfId="0" applyFont="1" applyAlignment="1" applyProtection="1">
      <alignment vertical="top" wrapText="1"/>
    </xf>
    <xf numFmtId="164" fontId="16" fillId="0" borderId="0" xfId="0" applyNumberFormat="1" applyFont="1" applyAlignment="1" applyProtection="1">
      <alignment vertical="top" wrapText="1"/>
    </xf>
    <xf numFmtId="3" fontId="16" fillId="0" borderId="0" xfId="0" applyNumberFormat="1" applyFont="1" applyAlignment="1" applyProtection="1">
      <alignment vertical="top" wrapText="1"/>
    </xf>
    <xf numFmtId="0" fontId="18" fillId="0" borderId="0" xfId="0" applyFont="1" applyBorder="1" applyAlignment="1" applyProtection="1">
      <alignment vertical="top" wrapText="1"/>
    </xf>
    <xf numFmtId="0" fontId="10" fillId="0" borderId="0" xfId="0" applyFont="1" applyBorder="1" applyAlignment="1" applyProtection="1">
      <alignment vertical="top" wrapText="1"/>
    </xf>
    <xf numFmtId="0" fontId="10" fillId="0" borderId="0" xfId="0" applyFont="1" applyAlignment="1" applyProtection="1">
      <alignment vertical="top" wrapText="1"/>
    </xf>
    <xf numFmtId="166" fontId="14" fillId="0" borderId="0" xfId="1" applyNumberFormat="1" applyFont="1" applyBorder="1" applyAlignment="1" applyProtection="1">
      <alignment wrapText="1"/>
    </xf>
    <xf numFmtId="0" fontId="18" fillId="6" borderId="0" xfId="0" applyFont="1" applyFill="1" applyBorder="1" applyAlignment="1">
      <alignment vertical="top"/>
    </xf>
    <xf numFmtId="164" fontId="18" fillId="6" borderId="0" xfId="0" applyNumberFormat="1" applyFont="1" applyFill="1" applyBorder="1" applyAlignment="1">
      <alignment vertical="top"/>
    </xf>
    <xf numFmtId="166" fontId="18" fillId="6" borderId="0" xfId="1" applyNumberFormat="1" applyFont="1" applyFill="1" applyBorder="1" applyAlignment="1" applyProtection="1">
      <alignment horizontal="right" vertical="top"/>
    </xf>
    <xf numFmtId="3" fontId="18" fillId="6" borderId="0" xfId="0" applyNumberFormat="1" applyFont="1" applyFill="1" applyBorder="1" applyAlignment="1">
      <alignment horizontal="right" vertical="top"/>
    </xf>
    <xf numFmtId="3" fontId="15" fillId="6" borderId="0" xfId="0" applyNumberFormat="1" applyFont="1" applyFill="1" applyBorder="1" applyAlignment="1">
      <alignment horizontal="right" vertical="top"/>
    </xf>
    <xf numFmtId="3" fontId="16" fillId="6" borderId="0" xfId="0" applyNumberFormat="1" applyFont="1" applyFill="1" applyBorder="1" applyAlignment="1">
      <alignment horizontal="right" vertical="top"/>
    </xf>
    <xf numFmtId="0" fontId="18" fillId="6" borderId="0" xfId="0" applyFont="1" applyFill="1" applyBorder="1" applyAlignment="1">
      <alignment wrapText="1"/>
    </xf>
    <xf numFmtId="0" fontId="10" fillId="6" borderId="0" xfId="0" applyFont="1" applyFill="1" applyBorder="1" applyAlignment="1"/>
    <xf numFmtId="166" fontId="19" fillId="3" borderId="6" xfId="1" applyNumberFormat="1" applyFont="1" applyFill="1" applyBorder="1" applyAlignment="1" applyProtection="1">
      <alignment horizontal="right" vertical="center"/>
    </xf>
    <xf numFmtId="166" fontId="19" fillId="2" borderId="6" xfId="1" applyNumberFormat="1" applyFont="1" applyFill="1" applyBorder="1" applyAlignment="1" applyProtection="1">
      <alignment vertical="center"/>
    </xf>
    <xf numFmtId="166" fontId="19" fillId="3" borderId="6" xfId="1" applyNumberFormat="1" applyFont="1" applyFill="1" applyBorder="1" applyAlignment="1" applyProtection="1">
      <alignment vertical="center"/>
    </xf>
    <xf numFmtId="166" fontId="15" fillId="4" borderId="6" xfId="1" applyNumberFormat="1" applyFont="1" applyFill="1" applyBorder="1" applyAlignment="1" applyProtection="1">
      <alignment horizontal="right" vertical="center"/>
    </xf>
    <xf numFmtId="166" fontId="19" fillId="2" borderId="6" xfId="1" applyNumberFormat="1" applyFont="1" applyFill="1" applyBorder="1" applyAlignment="1" applyProtection="1">
      <alignment horizontal="right" vertical="center"/>
    </xf>
    <xf numFmtId="166" fontId="19" fillId="2" borderId="7" xfId="1" applyNumberFormat="1" applyFont="1" applyFill="1" applyBorder="1" applyAlignment="1" applyProtection="1">
      <alignment horizontal="right" vertical="center"/>
    </xf>
    <xf numFmtId="166" fontId="19" fillId="5" borderId="6" xfId="1" applyNumberFormat="1" applyFont="1" applyFill="1" applyBorder="1" applyAlignment="1" applyProtection="1">
      <alignment vertical="center"/>
    </xf>
    <xf numFmtId="166" fontId="15" fillId="4" borderId="6" xfId="1" applyNumberFormat="1" applyFont="1" applyFill="1" applyBorder="1" applyAlignment="1" applyProtection="1">
      <alignment vertical="center"/>
    </xf>
    <xf numFmtId="166" fontId="14" fillId="0" borderId="0" xfId="1" applyNumberFormat="1" applyFont="1" applyBorder="1" applyAlignment="1" applyProtection="1">
      <alignment horizontal="right" vertical="center"/>
    </xf>
    <xf numFmtId="3" fontId="16" fillId="0" borderId="0" xfId="0" applyNumberFormat="1" applyFont="1" applyBorder="1" applyAlignment="1">
      <alignment horizontal="right" vertical="top"/>
    </xf>
    <xf numFmtId="0" fontId="18" fillId="0" borderId="0" xfId="0" applyFont="1" applyBorder="1" applyAlignment="1">
      <alignment wrapText="1"/>
    </xf>
    <xf numFmtId="0" fontId="10" fillId="0" borderId="0" xfId="0" applyFont="1" applyBorder="1" applyAlignment="1"/>
    <xf numFmtId="0" fontId="10" fillId="0" borderId="0" xfId="0" applyFont="1" applyAlignment="1"/>
    <xf numFmtId="3" fontId="12" fillId="0" borderId="3" xfId="0" applyNumberFormat="1" applyFont="1" applyBorder="1"/>
    <xf numFmtId="0" fontId="12" fillId="0" borderId="3" xfId="0" applyFont="1" applyBorder="1" applyAlignment="1">
      <alignment horizontal="right"/>
    </xf>
    <xf numFmtId="3" fontId="12" fillId="6" borderId="4" xfId="0" applyNumberFormat="1" applyFont="1" applyFill="1" applyBorder="1" applyAlignment="1">
      <alignment horizontal="left"/>
    </xf>
    <xf numFmtId="0" fontId="16" fillId="0" borderId="0" xfId="0" applyFont="1" applyBorder="1" applyAlignment="1">
      <alignment vertical="top"/>
    </xf>
    <xf numFmtId="166" fontId="16" fillId="0" borderId="0" xfId="0" applyNumberFormat="1" applyFont="1" applyBorder="1" applyAlignment="1" applyProtection="1">
      <alignment vertical="top"/>
    </xf>
    <xf numFmtId="168" fontId="16" fillId="0" borderId="0" xfId="4" applyNumberFormat="1" applyFont="1" applyBorder="1" applyAlignment="1" applyProtection="1">
      <alignment vertical="top"/>
    </xf>
    <xf numFmtId="169" fontId="16" fillId="0" borderId="0" xfId="4" applyNumberFormat="1" applyFont="1" applyBorder="1" applyAlignment="1" applyProtection="1">
      <alignment vertical="top"/>
    </xf>
    <xf numFmtId="3" fontId="16" fillId="6" borderId="5" xfId="0" applyNumberFormat="1" applyFont="1" applyFill="1" applyBorder="1" applyAlignment="1">
      <alignment horizontal="left" vertical="top" wrapText="1"/>
    </xf>
    <xf numFmtId="0" fontId="16" fillId="6" borderId="5" xfId="0" applyFont="1" applyFill="1" applyBorder="1" applyAlignment="1">
      <alignment horizontal="left" vertical="top" wrapText="1"/>
    </xf>
    <xf numFmtId="0" fontId="18" fillId="0" borderId="0" xfId="0" applyFont="1" applyAlignment="1">
      <alignment horizontal="right"/>
    </xf>
    <xf numFmtId="3" fontId="18" fillId="0" borderId="0" xfId="0" applyNumberFormat="1" applyFont="1" applyAlignment="1">
      <alignment horizontal="right"/>
    </xf>
    <xf numFmtId="164" fontId="20" fillId="4" borderId="6" xfId="0" applyNumberFormat="1" applyFont="1" applyFill="1" applyBorder="1" applyAlignment="1">
      <alignment horizontal="right"/>
    </xf>
    <xf numFmtId="166" fontId="20" fillId="4" borderId="6" xfId="0" applyNumberFormat="1" applyFont="1" applyFill="1" applyBorder="1" applyAlignment="1" applyProtection="1"/>
    <xf numFmtId="167" fontId="17" fillId="4" borderId="6" xfId="2" applyFill="1" applyBorder="1" applyAlignment="1" applyProtection="1"/>
    <xf numFmtId="3" fontId="12" fillId="0" borderId="3" xfId="0" applyNumberFormat="1" applyFont="1" applyBorder="1" applyAlignment="1">
      <alignment wrapText="1"/>
    </xf>
    <xf numFmtId="0" fontId="14" fillId="2" borderId="4" xfId="0" applyFont="1" applyFill="1" applyBorder="1" applyAlignment="1">
      <alignment wrapText="1"/>
    </xf>
    <xf numFmtId="0" fontId="14" fillId="3" borderId="3" xfId="0" applyFont="1" applyFill="1" applyBorder="1" applyAlignment="1">
      <alignment wrapText="1"/>
    </xf>
    <xf numFmtId="0" fontId="14" fillId="6" borderId="3" xfId="0" applyFont="1" applyFill="1" applyBorder="1" applyAlignment="1">
      <alignment horizontal="right" wrapText="1"/>
    </xf>
    <xf numFmtId="0" fontId="15" fillId="4" borderId="3" xfId="0" applyFont="1" applyFill="1" applyBorder="1" applyAlignment="1">
      <alignment horizontal="left" wrapText="1"/>
    </xf>
    <xf numFmtId="0" fontId="12" fillId="0" borderId="3" xfId="0" applyFont="1" applyBorder="1" applyAlignment="1">
      <alignment horizontal="right" wrapText="1"/>
    </xf>
    <xf numFmtId="3" fontId="12" fillId="6" borderId="4" xfId="0" applyNumberFormat="1" applyFont="1" applyFill="1" applyBorder="1" applyAlignment="1">
      <alignment horizontal="left" wrapText="1"/>
    </xf>
    <xf numFmtId="0" fontId="16" fillId="0" borderId="0" xfId="0" applyFont="1" applyBorder="1" applyAlignment="1">
      <alignment vertical="top" wrapText="1"/>
    </xf>
    <xf numFmtId="166" fontId="16" fillId="2" borderId="5" xfId="0" applyNumberFormat="1" applyFont="1" applyFill="1" applyBorder="1" applyAlignment="1" applyProtection="1">
      <alignment vertical="top" wrapText="1"/>
    </xf>
    <xf numFmtId="166" fontId="16" fillId="3" borderId="0" xfId="0" applyNumberFormat="1" applyFont="1" applyFill="1" applyBorder="1" applyAlignment="1" applyProtection="1">
      <alignment vertical="top" wrapText="1"/>
    </xf>
    <xf numFmtId="0" fontId="16" fillId="6" borderId="0" xfId="0" applyFont="1" applyFill="1" applyBorder="1" applyAlignment="1" applyProtection="1">
      <alignment vertical="top" wrapText="1"/>
    </xf>
    <xf numFmtId="0" fontId="21" fillId="4" borderId="0" xfId="0" applyFont="1" applyFill="1" applyBorder="1" applyAlignment="1" applyProtection="1">
      <alignment vertical="top" wrapText="1"/>
    </xf>
    <xf numFmtId="169" fontId="18" fillId="0" borderId="0" xfId="2" applyNumberFormat="1" applyFont="1" applyBorder="1" applyAlignment="1" applyProtection="1">
      <alignment vertical="top" wrapText="1"/>
    </xf>
    <xf numFmtId="169" fontId="16" fillId="0" borderId="0" xfId="4" applyNumberFormat="1" applyFont="1" applyBorder="1" applyAlignment="1" applyProtection="1">
      <alignment vertical="top" wrapText="1"/>
    </xf>
    <xf numFmtId="0" fontId="18" fillId="0" borderId="0" xfId="0" applyFont="1" applyAlignment="1">
      <alignment horizontal="right" wrapText="1"/>
    </xf>
    <xf numFmtId="3" fontId="18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 vertical="top" wrapText="1"/>
    </xf>
    <xf numFmtId="3" fontId="18" fillId="0" borderId="0" xfId="0" applyNumberFormat="1" applyFont="1" applyAlignment="1">
      <alignment horizontal="right" vertical="top" wrapText="1"/>
    </xf>
    <xf numFmtId="166" fontId="22" fillId="0" borderId="0" xfId="0" applyNumberFormat="1" applyFont="1" applyBorder="1" applyAlignment="1" applyProtection="1"/>
    <xf numFmtId="164" fontId="22" fillId="0" borderId="0" xfId="0" applyNumberFormat="1" applyFont="1" applyBorder="1" applyAlignment="1">
      <alignment horizontal="right"/>
    </xf>
    <xf numFmtId="166" fontId="22" fillId="0" borderId="0" xfId="0" applyNumberFormat="1" applyFont="1" applyBorder="1" applyAlignment="1" applyProtection="1">
      <alignment horizontal="right"/>
    </xf>
    <xf numFmtId="166" fontId="18" fillId="0" borderId="0" xfId="0" applyNumberFormat="1" applyFont="1" applyBorder="1" applyAlignment="1" applyProtection="1">
      <alignment horizontal="right"/>
    </xf>
    <xf numFmtId="166" fontId="19" fillId="2" borderId="6" xfId="0" applyNumberFormat="1" applyFont="1" applyFill="1" applyBorder="1" applyAlignment="1" applyProtection="1">
      <alignment horizontal="right" vertical="center"/>
    </xf>
    <xf numFmtId="166" fontId="19" fillId="3" borderId="6" xfId="0" applyNumberFormat="1" applyFont="1" applyFill="1" applyBorder="1" applyAlignment="1" applyProtection="1">
      <alignment horizontal="right" vertical="center"/>
    </xf>
    <xf numFmtId="0" fontId="19" fillId="6" borderId="6" xfId="0" applyFont="1" applyFill="1" applyBorder="1" applyAlignment="1" applyProtection="1">
      <alignment horizontal="right" vertical="center"/>
    </xf>
    <xf numFmtId="166" fontId="15" fillId="4" borderId="6" xfId="0" applyNumberFormat="1" applyFont="1" applyFill="1" applyBorder="1" applyAlignment="1" applyProtection="1">
      <alignment horizontal="right" vertical="center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25" fillId="0" borderId="0" xfId="0" applyFont="1"/>
    <xf numFmtId="0" fontId="23" fillId="0" borderId="0" xfId="0" applyFont="1"/>
    <xf numFmtId="0" fontId="20" fillId="4" borderId="7" xfId="0" applyFont="1" applyFill="1" applyBorder="1" applyAlignment="1"/>
    <xf numFmtId="0" fontId="20" fillId="4" borderId="6" xfId="0" applyFont="1" applyFill="1" applyBorder="1" applyAlignment="1"/>
    <xf numFmtId="0" fontId="20" fillId="4" borderId="8" xfId="0" applyFont="1" applyFill="1" applyBorder="1" applyAlignment="1"/>
    <xf numFmtId="0" fontId="26" fillId="8" borderId="9" xfId="0" applyFont="1" applyFill="1" applyBorder="1" applyAlignment="1">
      <alignment horizontal="center"/>
    </xf>
    <xf numFmtId="3" fontId="20" fillId="4" borderId="5" xfId="0" applyNumberFormat="1" applyFont="1" applyFill="1" applyBorder="1" applyAlignment="1">
      <alignment horizontal="left"/>
    </xf>
    <xf numFmtId="3" fontId="20" fillId="4" borderId="0" xfId="0" applyNumberFormat="1" applyFont="1" applyFill="1" applyBorder="1" applyAlignment="1">
      <alignment horizontal="right"/>
    </xf>
    <xf numFmtId="0" fontId="20" fillId="4" borderId="10" xfId="0" applyFont="1" applyFill="1" applyBorder="1" applyAlignment="1">
      <alignment horizontal="right"/>
    </xf>
    <xf numFmtId="0" fontId="26" fillId="7" borderId="0" xfId="0" applyFont="1" applyFill="1" applyBorder="1" applyAlignment="1">
      <alignment horizontal="right"/>
    </xf>
    <xf numFmtId="0" fontId="26" fillId="8" borderId="11" xfId="0" applyFont="1" applyFill="1" applyBorder="1" applyAlignment="1">
      <alignment horizontal="center"/>
    </xf>
    <xf numFmtId="0" fontId="27" fillId="0" borderId="7" xfId="0" applyFont="1" applyBorder="1"/>
    <xf numFmtId="166" fontId="16" fillId="0" borderId="6" xfId="0" applyNumberFormat="1" applyFont="1" applyBorder="1" applyAlignment="1" applyProtection="1"/>
    <xf numFmtId="166" fontId="27" fillId="0" borderId="7" xfId="0" applyNumberFormat="1" applyFont="1" applyBorder="1" applyAlignment="1" applyProtection="1"/>
    <xf numFmtId="166" fontId="27" fillId="0" borderId="6" xfId="0" applyNumberFormat="1" applyFont="1" applyBorder="1" applyAlignment="1" applyProtection="1">
      <alignment horizontal="right"/>
    </xf>
    <xf numFmtId="169" fontId="16" fillId="6" borderId="12" xfId="2" applyNumberFormat="1" applyFont="1" applyFill="1" applyBorder="1" applyAlignment="1" applyProtection="1"/>
    <xf numFmtId="0" fontId="27" fillId="0" borderId="5" xfId="0" applyFont="1" applyBorder="1"/>
    <xf numFmtId="166" fontId="16" fillId="0" borderId="0" xfId="0" applyNumberFormat="1" applyFont="1" applyBorder="1" applyAlignment="1" applyProtection="1"/>
    <xf numFmtId="166" fontId="27" fillId="0" borderId="5" xfId="0" applyNumberFormat="1" applyFont="1" applyBorder="1" applyAlignment="1" applyProtection="1"/>
    <xf numFmtId="166" fontId="27" fillId="0" borderId="0" xfId="0" applyNumberFormat="1" applyFont="1" applyBorder="1" applyAlignment="1" applyProtection="1">
      <alignment horizontal="right"/>
    </xf>
    <xf numFmtId="169" fontId="16" fillId="6" borderId="12" xfId="2" applyNumberFormat="1" applyFont="1" applyFill="1" applyBorder="1" applyAlignment="1" applyProtection="1">
      <alignment horizontal="right"/>
    </xf>
    <xf numFmtId="0" fontId="27" fillId="0" borderId="4" xfId="0" applyFont="1" applyBorder="1"/>
    <xf numFmtId="166" fontId="16" fillId="0" borderId="3" xfId="0" applyNumberFormat="1" applyFont="1" applyBorder="1" applyAlignment="1" applyProtection="1"/>
    <xf numFmtId="0" fontId="20" fillId="4" borderId="2" xfId="0" applyFont="1" applyFill="1" applyBorder="1"/>
    <xf numFmtId="166" fontId="20" fillId="4" borderId="1" xfId="0" applyNumberFormat="1" applyFont="1" applyFill="1" applyBorder="1" applyAlignment="1" applyProtection="1">
      <alignment horizontal="right"/>
    </xf>
    <xf numFmtId="166" fontId="26" fillId="3" borderId="2" xfId="0" applyNumberFormat="1" applyFont="1" applyFill="1" applyBorder="1" applyAlignment="1" applyProtection="1"/>
    <xf numFmtId="166" fontId="26" fillId="3" borderId="1" xfId="0" applyNumberFormat="1" applyFont="1" applyFill="1" applyBorder="1" applyAlignment="1" applyProtection="1">
      <alignment horizontal="right"/>
    </xf>
    <xf numFmtId="169" fontId="14" fillId="8" borderId="13" xfId="2" applyNumberFormat="1" applyFont="1" applyFill="1" applyBorder="1" applyAlignment="1" applyProtection="1"/>
    <xf numFmtId="0" fontId="22" fillId="0" borderId="0" xfId="0" applyFont="1" applyBorder="1"/>
    <xf numFmtId="169" fontId="22" fillId="0" borderId="0" xfId="2" applyNumberFormat="1" applyFont="1" applyBorder="1" applyAlignment="1" applyProtection="1"/>
    <xf numFmtId="0" fontId="28" fillId="0" borderId="0" xfId="0" applyFont="1" applyBorder="1"/>
    <xf numFmtId="166" fontId="18" fillId="0" borderId="0" xfId="0" applyNumberFormat="1" applyFont="1" applyBorder="1" applyAlignment="1" applyProtection="1"/>
    <xf numFmtId="166" fontId="21" fillId="4" borderId="2" xfId="0" applyNumberFormat="1" applyFont="1" applyFill="1" applyBorder="1" applyAlignment="1" applyProtection="1">
      <alignment horizontal="left"/>
    </xf>
    <xf numFmtId="166" fontId="21" fillId="4" borderId="1" xfId="0" applyNumberFormat="1" applyFont="1" applyFill="1" applyBorder="1" applyAlignment="1" applyProtection="1"/>
    <xf numFmtId="169" fontId="15" fillId="4" borderId="14" xfId="2" applyNumberFormat="1" applyFont="1" applyFill="1" applyBorder="1" applyAlignment="1" applyProtection="1">
      <alignment horizontal="right"/>
    </xf>
    <xf numFmtId="164" fontId="29" fillId="0" borderId="0" xfId="0" applyNumberFormat="1" applyFont="1" applyBorder="1" applyAlignment="1">
      <alignment horizontal="right"/>
    </xf>
    <xf numFmtId="166" fontId="29" fillId="0" borderId="0" xfId="0" applyNumberFormat="1" applyFont="1" applyBorder="1" applyAlignment="1" applyProtection="1">
      <alignment horizontal="right"/>
    </xf>
    <xf numFmtId="166" fontId="29" fillId="0" borderId="0" xfId="0" applyNumberFormat="1" applyFont="1" applyBorder="1" applyAlignment="1" applyProtection="1"/>
    <xf numFmtId="169" fontId="29" fillId="0" borderId="0" xfId="4" applyNumberFormat="1" applyFont="1" applyBorder="1" applyAlignment="1" applyProtection="1">
      <alignment horizontal="right"/>
    </xf>
    <xf numFmtId="0" fontId="23" fillId="0" borderId="0" xfId="0" applyFont="1" applyAlignment="1">
      <alignment horizontal="right"/>
    </xf>
    <xf numFmtId="3" fontId="23" fillId="0" borderId="0" xfId="0" applyNumberFormat="1" applyFont="1"/>
    <xf numFmtId="1" fontId="23" fillId="0" borderId="0" xfId="0" applyNumberFormat="1" applyFont="1"/>
    <xf numFmtId="169" fontId="23" fillId="0" borderId="0" xfId="4" applyNumberFormat="1" applyFont="1" applyBorder="1" applyAlignment="1" applyProtection="1"/>
    <xf numFmtId="0" fontId="0" fillId="0" borderId="0" xfId="0" applyBorder="1"/>
    <xf numFmtId="3" fontId="20" fillId="4" borderId="4" xfId="0" applyNumberFormat="1" applyFont="1" applyFill="1" applyBorder="1" applyAlignment="1">
      <alignment horizontal="left"/>
    </xf>
    <xf numFmtId="3" fontId="20" fillId="4" borderId="3" xfId="0" applyNumberFormat="1" applyFont="1" applyFill="1" applyBorder="1" applyAlignment="1">
      <alignment horizontal="right"/>
    </xf>
    <xf numFmtId="0" fontId="20" fillId="4" borderId="15" xfId="0" applyFont="1" applyFill="1" applyBorder="1" applyAlignment="1">
      <alignment horizontal="right"/>
    </xf>
    <xf numFmtId="0" fontId="26" fillId="7" borderId="3" xfId="0" applyFont="1" applyFill="1" applyBorder="1" applyAlignment="1">
      <alignment horizontal="right"/>
    </xf>
    <xf numFmtId="166" fontId="27" fillId="0" borderId="0" xfId="0" applyNumberFormat="1" applyFont="1" applyBorder="1" applyAlignment="1" applyProtection="1"/>
    <xf numFmtId="166" fontId="27" fillId="0" borderId="10" xfId="0" applyNumberFormat="1" applyFont="1" applyBorder="1" applyAlignment="1" applyProtection="1"/>
    <xf numFmtId="169" fontId="16" fillId="6" borderId="10" xfId="4" applyNumberFormat="1" applyFont="1" applyFill="1" applyBorder="1" applyAlignment="1" applyProtection="1">
      <alignment horizontal="right"/>
    </xf>
    <xf numFmtId="169" fontId="16" fillId="6" borderId="10" xfId="4" applyNumberFormat="1" applyFont="1" applyFill="1" applyBorder="1" applyAlignment="1" applyProtection="1"/>
    <xf numFmtId="166" fontId="27" fillId="0" borderId="4" xfId="0" applyNumberFormat="1" applyFont="1" applyBorder="1" applyAlignment="1" applyProtection="1"/>
    <xf numFmtId="166" fontId="27" fillId="0" borderId="3" xfId="0" applyNumberFormat="1" applyFont="1" applyBorder="1" applyAlignment="1" applyProtection="1"/>
    <xf numFmtId="166" fontId="27" fillId="0" borderId="15" xfId="0" applyNumberFormat="1" applyFont="1" applyBorder="1" applyAlignment="1" applyProtection="1"/>
    <xf numFmtId="0" fontId="0" fillId="0" borderId="0" xfId="0" applyFont="1" applyBorder="1"/>
    <xf numFmtId="169" fontId="15" fillId="4" borderId="14" xfId="2" applyNumberFormat="1" applyFont="1" applyFill="1" applyBorder="1" applyAlignment="1" applyProtection="1"/>
    <xf numFmtId="0" fontId="13" fillId="0" borderId="0" xfId="0" applyFont="1" applyAlignment="1">
      <alignment horizontal="left"/>
    </xf>
    <xf numFmtId="0" fontId="14" fillId="0" borderId="0" xfId="0" applyFont="1" applyBorder="1"/>
    <xf numFmtId="0" fontId="20" fillId="4" borderId="7" xfId="0" applyFont="1" applyFill="1" applyBorder="1"/>
    <xf numFmtId="0" fontId="32" fillId="4" borderId="6" xfId="0" applyFont="1" applyFill="1" applyBorder="1"/>
    <xf numFmtId="0" fontId="20" fillId="4" borderId="6" xfId="0" applyFont="1" applyFill="1" applyBorder="1"/>
    <xf numFmtId="0" fontId="33" fillId="4" borderId="6" xfId="0" applyFont="1" applyFill="1" applyBorder="1"/>
    <xf numFmtId="0" fontId="33" fillId="4" borderId="8" xfId="0" applyFont="1" applyFill="1" applyBorder="1"/>
    <xf numFmtId="0" fontId="26" fillId="7" borderId="6" xfId="0" applyFont="1" applyFill="1" applyBorder="1"/>
    <xf numFmtId="0" fontId="34" fillId="7" borderId="6" xfId="0" applyFont="1" applyFill="1" applyBorder="1"/>
    <xf numFmtId="3" fontId="20" fillId="4" borderId="0" xfId="0" applyNumberFormat="1" applyFont="1" applyFill="1" applyBorder="1" applyAlignment="1">
      <alignment horizontal="left"/>
    </xf>
    <xf numFmtId="0" fontId="20" fillId="4" borderId="0" xfId="0" applyFont="1" applyFill="1" applyBorder="1" applyAlignment="1">
      <alignment horizontal="right"/>
    </xf>
    <xf numFmtId="0" fontId="26" fillId="8" borderId="12" xfId="0" applyFont="1" applyFill="1" applyBorder="1" applyAlignment="1">
      <alignment horizontal="center"/>
    </xf>
    <xf numFmtId="3" fontId="14" fillId="6" borderId="2" xfId="0" applyNumberFormat="1" applyFont="1" applyFill="1" applyBorder="1"/>
    <xf numFmtId="3" fontId="16" fillId="6" borderId="1" xfId="0" applyNumberFormat="1" applyFont="1" applyFill="1" applyBorder="1"/>
    <xf numFmtId="166" fontId="16" fillId="0" borderId="1" xfId="0" applyNumberFormat="1" applyFont="1" applyBorder="1" applyAlignment="1" applyProtection="1">
      <alignment horizontal="left"/>
    </xf>
    <xf numFmtId="166" fontId="27" fillId="0" borderId="2" xfId="0" applyNumberFormat="1" applyFont="1" applyBorder="1" applyAlignment="1" applyProtection="1">
      <alignment horizontal="left"/>
    </xf>
    <xf numFmtId="166" fontId="27" fillId="0" borderId="1" xfId="0" applyNumberFormat="1" applyFont="1" applyBorder="1" applyAlignment="1" applyProtection="1">
      <alignment horizontal="left"/>
    </xf>
    <xf numFmtId="166" fontId="27" fillId="0" borderId="14" xfId="0" applyNumberFormat="1" applyFont="1" applyBorder="1" applyAlignment="1" applyProtection="1">
      <alignment horizontal="left"/>
    </xf>
    <xf numFmtId="169" fontId="16" fillId="6" borderId="14" xfId="4" applyNumberFormat="1" applyFont="1" applyFill="1" applyBorder="1" applyAlignment="1" applyProtection="1">
      <alignment horizontal="right"/>
    </xf>
    <xf numFmtId="3" fontId="14" fillId="6" borderId="5" xfId="0" applyNumberFormat="1" applyFont="1" applyFill="1" applyBorder="1"/>
    <xf numFmtId="3" fontId="16" fillId="6" borderId="0" xfId="0" applyNumberFormat="1" applyFont="1" applyFill="1" applyBorder="1"/>
    <xf numFmtId="166" fontId="16" fillId="0" borderId="0" xfId="0" applyNumberFormat="1" applyFont="1" applyBorder="1" applyAlignment="1" applyProtection="1">
      <alignment horizontal="left"/>
    </xf>
    <xf numFmtId="166" fontId="27" fillId="0" borderId="5" xfId="0" applyNumberFormat="1" applyFont="1" applyBorder="1" applyAlignment="1" applyProtection="1">
      <alignment horizontal="left"/>
    </xf>
    <xf numFmtId="166" fontId="27" fillId="0" borderId="0" xfId="0" applyNumberFormat="1" applyFont="1" applyBorder="1" applyAlignment="1" applyProtection="1">
      <alignment horizontal="left"/>
    </xf>
    <xf numFmtId="166" fontId="27" fillId="0" borderId="10" xfId="0" applyNumberFormat="1" applyFont="1" applyBorder="1" applyAlignment="1" applyProtection="1">
      <alignment horizontal="left"/>
    </xf>
    <xf numFmtId="3" fontId="14" fillId="6" borderId="4" xfId="0" applyNumberFormat="1" applyFont="1" applyFill="1" applyBorder="1"/>
    <xf numFmtId="3" fontId="16" fillId="6" borderId="3" xfId="0" applyNumberFormat="1" applyFont="1" applyFill="1" applyBorder="1"/>
    <xf numFmtId="166" fontId="16" fillId="0" borderId="3" xfId="0" applyNumberFormat="1" applyFont="1" applyBorder="1" applyAlignment="1" applyProtection="1">
      <alignment horizontal="left"/>
    </xf>
    <xf numFmtId="166" fontId="27" fillId="0" borderId="4" xfId="0" applyNumberFormat="1" applyFont="1" applyBorder="1" applyAlignment="1" applyProtection="1">
      <alignment horizontal="left"/>
    </xf>
    <xf numFmtId="166" fontId="27" fillId="0" borderId="3" xfId="0" applyNumberFormat="1" applyFont="1" applyBorder="1" applyAlignment="1" applyProtection="1">
      <alignment horizontal="left"/>
    </xf>
    <xf numFmtId="166" fontId="27" fillId="0" borderId="15" xfId="0" applyNumberFormat="1" applyFont="1" applyBorder="1" applyAlignment="1" applyProtection="1">
      <alignment horizontal="left"/>
    </xf>
    <xf numFmtId="169" fontId="16" fillId="6" borderId="15" xfId="4" applyNumberFormat="1" applyFont="1" applyFill="1" applyBorder="1" applyAlignment="1" applyProtection="1">
      <alignment horizontal="right"/>
    </xf>
    <xf numFmtId="3" fontId="14" fillId="6" borderId="7" xfId="0" applyNumberFormat="1" applyFont="1" applyFill="1" applyBorder="1"/>
    <xf numFmtId="3" fontId="16" fillId="6" borderId="6" xfId="0" applyNumberFormat="1" applyFont="1" applyFill="1" applyBorder="1"/>
    <xf numFmtId="166" fontId="16" fillId="0" borderId="6" xfId="0" applyNumberFormat="1" applyFont="1" applyBorder="1" applyAlignment="1" applyProtection="1">
      <alignment horizontal="left"/>
    </xf>
    <xf numFmtId="166" fontId="27" fillId="0" borderId="7" xfId="0" applyNumberFormat="1" applyFont="1" applyBorder="1" applyAlignment="1" applyProtection="1">
      <alignment horizontal="left"/>
    </xf>
    <xf numFmtId="166" fontId="27" fillId="0" borderId="6" xfId="0" applyNumberFormat="1" applyFont="1" applyBorder="1" applyAlignment="1" applyProtection="1">
      <alignment horizontal="left"/>
    </xf>
    <xf numFmtId="166" fontId="27" fillId="0" borderId="8" xfId="0" applyNumberFormat="1" applyFont="1" applyBorder="1" applyAlignment="1" applyProtection="1">
      <alignment horizontal="left"/>
    </xf>
    <xf numFmtId="169" fontId="16" fillId="6" borderId="9" xfId="4" applyNumberFormat="1" applyFont="1" applyFill="1" applyBorder="1" applyAlignment="1" applyProtection="1">
      <alignment horizontal="right"/>
    </xf>
    <xf numFmtId="169" fontId="16" fillId="6" borderId="11" xfId="4" applyNumberFormat="1" applyFont="1" applyFill="1" applyBorder="1" applyAlignment="1" applyProtection="1">
      <alignment horizontal="right"/>
    </xf>
    <xf numFmtId="3" fontId="29" fillId="0" borderId="0" xfId="0" applyNumberFormat="1" applyFont="1" applyBorder="1"/>
    <xf numFmtId="0" fontId="20" fillId="4" borderId="4" xfId="0" applyFont="1" applyFill="1" applyBorder="1"/>
    <xf numFmtId="166" fontId="20" fillId="4" borderId="3" xfId="0" applyNumberFormat="1" applyFont="1" applyFill="1" applyBorder="1" applyAlignment="1" applyProtection="1">
      <alignment horizontal="right"/>
    </xf>
    <xf numFmtId="166" fontId="26" fillId="3" borderId="3" xfId="0" applyNumberFormat="1" applyFont="1" applyFill="1" applyBorder="1" applyAlignment="1" applyProtection="1"/>
    <xf numFmtId="166" fontId="26" fillId="3" borderId="3" xfId="0" applyNumberFormat="1" applyFont="1" applyFill="1" applyBorder="1" applyAlignment="1" applyProtection="1">
      <alignment horizontal="right"/>
    </xf>
    <xf numFmtId="169" fontId="26" fillId="8" borderId="11" xfId="2" applyNumberFormat="1" applyFont="1" applyFill="1" applyBorder="1" applyAlignment="1" applyProtection="1"/>
    <xf numFmtId="169" fontId="14" fillId="0" borderId="0" xfId="4" applyNumberFormat="1" applyFont="1" applyBorder="1" applyAlignment="1" applyProtection="1">
      <alignment horizontal="center"/>
    </xf>
    <xf numFmtId="3" fontId="22" fillId="0" borderId="0" xfId="0" applyNumberFormat="1" applyFont="1" applyBorder="1"/>
    <xf numFmtId="169" fontId="22" fillId="0" borderId="0" xfId="4" applyNumberFormat="1" applyFont="1" applyBorder="1" applyAlignment="1" applyProtection="1">
      <alignment horizontal="center"/>
    </xf>
    <xf numFmtId="0" fontId="35" fillId="0" borderId="0" xfId="0" applyFont="1"/>
    <xf numFmtId="169" fontId="15" fillId="4" borderId="14" xfId="4" applyNumberFormat="1" applyFont="1" applyFill="1" applyBorder="1" applyAlignment="1" applyProtection="1">
      <alignment horizontal="right"/>
    </xf>
    <xf numFmtId="0" fontId="36" fillId="0" borderId="0" xfId="0" applyFont="1"/>
    <xf numFmtId="0" fontId="15" fillId="4" borderId="19" xfId="0" applyFont="1" applyFill="1" applyBorder="1" applyAlignment="1">
      <alignment horizontal="center" vertical="center"/>
    </xf>
    <xf numFmtId="3" fontId="37" fillId="0" borderId="19" xfId="0" applyNumberFormat="1" applyFont="1" applyBorder="1" applyAlignment="1">
      <alignment horizontal="center"/>
    </xf>
    <xf numFmtId="3" fontId="38" fillId="0" borderId="19" xfId="0" applyNumberFormat="1" applyFont="1" applyBorder="1"/>
    <xf numFmtId="3" fontId="21" fillId="4" borderId="19" xfId="0" applyNumberFormat="1" applyFont="1" applyFill="1" applyBorder="1"/>
    <xf numFmtId="3" fontId="37" fillId="8" borderId="20" xfId="0" applyNumberFormat="1" applyFont="1" applyFill="1" applyBorder="1" applyAlignment="1">
      <alignment horizontal="center"/>
    </xf>
    <xf numFmtId="3" fontId="37" fillId="8" borderId="17" xfId="0" applyNumberFormat="1" applyFont="1" applyFill="1" applyBorder="1"/>
    <xf numFmtId="3" fontId="18" fillId="0" borderId="19" xfId="1" applyNumberFormat="1" applyFont="1" applyBorder="1" applyAlignment="1" applyProtection="1"/>
    <xf numFmtId="3" fontId="15" fillId="4" borderId="19" xfId="1" applyNumberFormat="1" applyFont="1" applyFill="1" applyBorder="1" applyAlignment="1" applyProtection="1"/>
    <xf numFmtId="3" fontId="37" fillId="10" borderId="19" xfId="0" applyNumberFormat="1" applyFont="1" applyFill="1" applyBorder="1" applyAlignment="1">
      <alignment horizontal="center"/>
    </xf>
    <xf numFmtId="3" fontId="38" fillId="10" borderId="19" xfId="0" applyNumberFormat="1" applyFont="1" applyFill="1" applyBorder="1"/>
    <xf numFmtId="3" fontId="37" fillId="8" borderId="19" xfId="0" applyNumberFormat="1" applyFont="1" applyFill="1" applyBorder="1" applyAlignment="1">
      <alignment horizontal="center"/>
    </xf>
    <xf numFmtId="3" fontId="37" fillId="8" borderId="19" xfId="0" applyNumberFormat="1" applyFont="1" applyFill="1" applyBorder="1"/>
    <xf numFmtId="0" fontId="10" fillId="0" borderId="0" xfId="0" applyFont="1" applyAlignment="1">
      <alignment horizontal="right"/>
    </xf>
    <xf numFmtId="165" fontId="39" fillId="0" borderId="19" xfId="1" applyFont="1" applyBorder="1" applyAlignment="1" applyProtection="1"/>
    <xf numFmtId="3" fontId="15" fillId="4" borderId="19" xfId="0" applyNumberFormat="1" applyFont="1" applyFill="1" applyBorder="1"/>
    <xf numFmtId="165" fontId="17" fillId="8" borderId="19" xfId="1" applyFill="1" applyBorder="1" applyAlignment="1" applyProtection="1"/>
    <xf numFmtId="0" fontId="15" fillId="4" borderId="19" xfId="0" applyFont="1" applyFill="1" applyBorder="1"/>
    <xf numFmtId="0" fontId="15" fillId="4" borderId="19" xfId="0" applyFont="1" applyFill="1" applyBorder="1" applyAlignment="1">
      <alignment horizontal="right"/>
    </xf>
    <xf numFmtId="0" fontId="18" fillId="0" borderId="18" xfId="0" applyFont="1" applyBorder="1"/>
    <xf numFmtId="0" fontId="15" fillId="4" borderId="18" xfId="0" applyFont="1" applyFill="1" applyBorder="1"/>
    <xf numFmtId="0" fontId="18" fillId="0" borderId="20" xfId="0" applyFont="1" applyBorder="1"/>
    <xf numFmtId="0" fontId="15" fillId="4" borderId="20" xfId="0" applyFont="1" applyFill="1" applyBorder="1"/>
    <xf numFmtId="0" fontId="26" fillId="8" borderId="18" xfId="0" applyFont="1" applyFill="1" applyBorder="1"/>
    <xf numFmtId="0" fontId="26" fillId="8" borderId="16" xfId="0" applyFont="1" applyFill="1" applyBorder="1"/>
    <xf numFmtId="0" fontId="18" fillId="0" borderId="0" xfId="0" applyFont="1" applyBorder="1"/>
    <xf numFmtId="0" fontId="26" fillId="8" borderId="20" xfId="0" applyFont="1" applyFill="1" applyBorder="1"/>
    <xf numFmtId="0" fontId="26" fillId="8" borderId="17" xfId="0" applyFont="1" applyFill="1" applyBorder="1"/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13" fillId="0" borderId="0" xfId="0" applyFont="1" applyBorder="1"/>
    <xf numFmtId="0" fontId="15" fillId="4" borderId="21" xfId="0" applyFont="1" applyFill="1" applyBorder="1"/>
    <xf numFmtId="166" fontId="15" fillId="4" borderId="21" xfId="1" applyNumberFormat="1" applyFont="1" applyFill="1" applyBorder="1" applyAlignment="1" applyProtection="1"/>
    <xf numFmtId="0" fontId="18" fillId="0" borderId="19" xfId="0" applyFont="1" applyBorder="1"/>
    <xf numFmtId="166" fontId="15" fillId="4" borderId="19" xfId="1" applyNumberFormat="1" applyFont="1" applyFill="1" applyBorder="1" applyAlignment="1" applyProtection="1"/>
    <xf numFmtId="0" fontId="18" fillId="0" borderId="22" xfId="0" applyFont="1" applyBorder="1"/>
    <xf numFmtId="166" fontId="15" fillId="4" borderId="22" xfId="1" applyNumberFormat="1" applyFont="1" applyFill="1" applyBorder="1" applyAlignment="1" applyProtection="1"/>
    <xf numFmtId="0" fontId="22" fillId="0" borderId="20" xfId="0" applyFont="1" applyBorder="1"/>
    <xf numFmtId="0" fontId="22" fillId="8" borderId="20" xfId="0" applyFont="1" applyFill="1" applyBorder="1"/>
    <xf numFmtId="166" fontId="15" fillId="4" borderId="20" xfId="1" applyNumberFormat="1" applyFont="1" applyFill="1" applyBorder="1" applyAlignment="1" applyProtection="1"/>
    <xf numFmtId="169" fontId="16" fillId="6" borderId="8" xfId="4" applyNumberFormat="1" applyFont="1" applyFill="1" applyBorder="1" applyAlignment="1" applyProtection="1">
      <alignment horizontal="right"/>
    </xf>
    <xf numFmtId="0" fontId="10" fillId="0" borderId="0" xfId="0" applyFont="1" applyFill="1"/>
    <xf numFmtId="0" fontId="10" fillId="0" borderId="0" xfId="0" applyFont="1" applyFill="1" applyBorder="1"/>
    <xf numFmtId="3" fontId="40" fillId="6" borderId="5" xfId="0" applyNumberFormat="1" applyFont="1" applyFill="1" applyBorder="1" applyAlignment="1">
      <alignment horizontal="left" vertical="top" wrapText="1"/>
    </xf>
    <xf numFmtId="0" fontId="40" fillId="0" borderId="0" xfId="0" applyFont="1" applyBorder="1" applyAlignment="1">
      <alignment vertical="top" wrapText="1"/>
    </xf>
    <xf numFmtId="169" fontId="16" fillId="6" borderId="10" xfId="4" quotePrefix="1" applyNumberFormat="1" applyFont="1" applyFill="1" applyBorder="1" applyAlignment="1" applyProtection="1">
      <alignment horizontal="right"/>
    </xf>
    <xf numFmtId="169" fontId="16" fillId="6" borderId="13" xfId="4" applyNumberFormat="1" applyFont="1" applyFill="1" applyBorder="1" applyAlignment="1" applyProtection="1">
      <alignment horizontal="right"/>
    </xf>
    <xf numFmtId="169" fontId="16" fillId="6" borderId="15" xfId="4" quotePrefix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6" fontId="19" fillId="3" borderId="6" xfId="1" applyNumberFormat="1" applyFont="1" applyFill="1" applyBorder="1" applyAlignment="1" applyProtection="1">
      <alignment horizontal="right"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0" fontId="13" fillId="0" borderId="1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26" fillId="7" borderId="7" xfId="0" applyFont="1" applyFill="1" applyBorder="1" applyAlignment="1">
      <alignment horizontal="left"/>
    </xf>
    <xf numFmtId="0" fontId="26" fillId="7" borderId="9" xfId="0" applyFont="1" applyFill="1" applyBorder="1" applyAlignment="1">
      <alignment horizontal="left"/>
    </xf>
    <xf numFmtId="166" fontId="21" fillId="4" borderId="2" xfId="0" applyNumberFormat="1" applyFont="1" applyFill="1" applyBorder="1" applyAlignment="1" applyProtection="1">
      <alignment horizontal="center"/>
    </xf>
    <xf numFmtId="0" fontId="30" fillId="9" borderId="0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right"/>
    </xf>
    <xf numFmtId="0" fontId="30" fillId="4" borderId="18" xfId="0" applyFont="1" applyFill="1" applyBorder="1" applyAlignment="1">
      <alignment horizontal="left" vertical="center"/>
    </xf>
    <xf numFmtId="0" fontId="30" fillId="4" borderId="19" xfId="0" applyFont="1" applyFill="1" applyBorder="1" applyAlignment="1">
      <alignment horizontal="center" vertical="center"/>
    </xf>
  </cellXfs>
  <cellStyles count="5">
    <cellStyle name="Hipervínculo" xfId="3" builtinId="8"/>
    <cellStyle name="Millares" xfId="1" builtinId="3"/>
    <cellStyle name="Normal" xfId="0" builtinId="0"/>
    <cellStyle name="Porcentaje" xfId="2" builtinId="5"/>
    <cellStyle name="Texto explicativo" xfId="4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4586"/>
      <rgbColor rgb="FFCCCCCC"/>
      <rgbColor rgb="FF5E8AC7"/>
      <rgbColor rgb="FF8EB4E3"/>
      <rgbColor rgb="FF993366"/>
      <rgbColor rgb="FFF2F2F2"/>
      <rgbColor rgb="FFB9CDE5"/>
      <rgbColor rgb="FF4B1F6F"/>
      <rgbColor rgb="FFFF8080"/>
      <rgbColor rgb="FF0084D1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83CAFF"/>
      <rgbColor rgb="FFFF99CC"/>
      <rgbColor rgb="FF95B3D7"/>
      <rgbColor rgb="FFFFCC99"/>
      <rgbColor rgb="FF376092"/>
      <rgbColor rgb="FF558ED5"/>
      <rgbColor rgb="FFAECF00"/>
      <rgbColor rgb="FFFFD320"/>
      <rgbColor rgb="FFFF950E"/>
      <rgbColor rgb="FFFF420E"/>
      <rgbColor rgb="FF595959"/>
      <rgbColor rgb="FFB3B3B3"/>
      <rgbColor rgb="FF0D1F63"/>
      <rgbColor rgb="FF579D1C"/>
      <rgbColor rgb="FF262626"/>
      <rgbColor rgb="FF314004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900" b="1" strike="noStrike" spc="-1">
                <a:solidFill>
                  <a:srgbClr val="333333"/>
                </a:solidFill>
                <a:latin typeface="Consolas"/>
              </a:defRPr>
            </a:pPr>
            <a:r>
              <a:rPr lang="es-AR" sz="900" b="1" strike="noStrike" spc="-1">
                <a:solidFill>
                  <a:srgbClr val="333333"/>
                </a:solidFill>
                <a:latin typeface="Consolas"/>
              </a:rPr>
              <a:t>Toneladas Importación por Temporada</a:t>
            </a:r>
          </a:p>
        </c:rich>
      </c:tx>
      <c:overlay val="0"/>
    </c:title>
    <c:autoTitleDeleted val="0"/>
    <c:view3D>
      <c:rotX val="21"/>
      <c:rotY val="45"/>
      <c:rAngAx val="1"/>
    </c:view3D>
    <c:floor>
      <c:thickness val="0"/>
      <c:spPr>
        <a:solidFill>
          <a:srgbClr val="CCCCCC"/>
        </a:solidFill>
        <a:ln>
          <a:noFill/>
        </a:ln>
      </c:spPr>
    </c:floor>
    <c:sideWall>
      <c:thickness val="0"/>
      <c:spPr>
        <a:noFill/>
        <a:ln>
          <a:solidFill>
            <a:srgbClr val="B3B3B3"/>
          </a:solidFill>
        </a:ln>
      </c:spPr>
    </c:sideWall>
    <c:backWall>
      <c:thickness val="0"/>
      <c:spPr>
        <a:noFill/>
        <a:ln>
          <a:solidFill>
            <a:srgbClr val="B3B3B3"/>
          </a:solidFill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'tons x temp'!$N$47:$N$47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5E8AC7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919C-470F-B399-1F37A9DD35C2}"/>
              </c:ext>
            </c:extLst>
          </c:dPt>
          <c:dLbls>
            <c:dLbl>
              <c:idx val="0"/>
              <c:layout>
                <c:manualLayout>
                  <c:x val="1.2402828235477949E-2"/>
                  <c:y val="-8.4114873099135554E-3"/>
                </c:manualLayout>
              </c:layout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19C-470F-B399-1F37A9DD35C2}"/>
                </c:ext>
              </c:extLst>
            </c:dLbl>
            <c:dLbl>
              <c:idx val="1"/>
              <c:layout>
                <c:manualLayout>
                  <c:x val="1.6537104313970596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19C-470F-B399-1F37A9DD35C2}"/>
                </c:ext>
              </c:extLst>
            </c:dLbl>
            <c:dLbl>
              <c:idx val="2"/>
              <c:layout>
                <c:manualLayout>
                  <c:x val="1.2402828235477949E-2"/>
                  <c:y val="0"/>
                </c:manualLayout>
              </c:layout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19C-470F-B399-1F37A9DD35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strike="noStrike" spc="-1">
                    <a:latin typeface="Consolas" panose="020B0609020204030204" pitchFamily="49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'tons x temp'!$A$48:$A$50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'tons x temp'!$N$48:$N$50</c:f>
              <c:numCache>
                <c:formatCode>#,##0</c:formatCode>
                <c:ptCount val="3"/>
                <c:pt idx="0">
                  <c:v>5945.8</c:v>
                </c:pt>
                <c:pt idx="1">
                  <c:v>47625</c:v>
                </c:pt>
                <c:pt idx="2">
                  <c:v>65723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19C-470F-B399-1F37A9DD35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24280721"/>
        <c:axId val="1413754"/>
        <c:axId val="0"/>
      </c:bar3DChart>
      <c:catAx>
        <c:axId val="2428072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1413754"/>
        <c:crosses val="autoZero"/>
        <c:auto val="1"/>
        <c:lblAlgn val="ctr"/>
        <c:lblOffset val="100"/>
        <c:noMultiLvlLbl val="1"/>
      </c:catAx>
      <c:valAx>
        <c:axId val="141375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24280721"/>
        <c:crossesAt val="1"/>
        <c:crossBetween val="between"/>
      </c:valAx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900" b="1" strike="noStrike" spc="-1">
                <a:solidFill>
                  <a:srgbClr val="333333"/>
                </a:solidFill>
                <a:latin typeface="Consolas"/>
              </a:defRPr>
            </a:pPr>
            <a:r>
              <a:rPr lang="es-AR" sz="900" b="1" strike="noStrike" spc="-1">
                <a:solidFill>
                  <a:srgbClr val="333333"/>
                </a:solidFill>
                <a:latin typeface="Consolas"/>
              </a:rPr>
              <a:t>Toneladas Exportación por Temporada</a:t>
            </a:r>
          </a:p>
        </c:rich>
      </c:tx>
      <c:overlay val="0"/>
    </c:title>
    <c:autoTitleDeleted val="0"/>
    <c:view3D>
      <c:rotX val="34"/>
      <c:rotY val="45"/>
      <c:rAngAx val="1"/>
    </c:view3D>
    <c:floor>
      <c:thickness val="0"/>
      <c:spPr>
        <a:solidFill>
          <a:srgbClr val="CCCCCC"/>
        </a:solidFill>
        <a:ln>
          <a:noFill/>
        </a:ln>
      </c:spPr>
    </c:floor>
    <c:sideWall>
      <c:thickness val="0"/>
      <c:spPr>
        <a:noFill/>
        <a:ln>
          <a:solidFill>
            <a:srgbClr val="B3B3B3"/>
          </a:solidFill>
        </a:ln>
      </c:spPr>
    </c:sideWall>
    <c:backWall>
      <c:thickness val="0"/>
      <c:spPr>
        <a:noFill/>
        <a:ln>
          <a:solidFill>
            <a:srgbClr val="B3B3B3"/>
          </a:solidFill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'tons x temp'!$N$11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5E8AC7"/>
            </a:solidFill>
            <a:ln>
              <a:noFill/>
            </a:ln>
          </c:spPr>
          <c:invertIfNegative val="0"/>
          <c:dPt>
            <c:idx val="1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0C5-439A-B41A-53483FDDEABF}"/>
              </c:ext>
            </c:extLst>
          </c:dPt>
          <c:dLbls>
            <c:dLbl>
              <c:idx val="9"/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  <a:ea typeface="Amiri" panose="00000500000000000000" pitchFamily="2" charset="-78"/>
                      <a:cs typeface="Amiri" panose="00000500000000000000" pitchFamily="2" charset="-78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0-C0C5-439A-B41A-53483FDDEABF}"/>
                </c:ext>
              </c:extLst>
            </c:dLbl>
            <c:dLbl>
              <c:idx val="10"/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  <a:ea typeface="Amiri" panose="00000500000000000000" pitchFamily="2" charset="-78"/>
                      <a:cs typeface="Amiri" panose="00000500000000000000" pitchFamily="2" charset="-78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1-C0C5-439A-B41A-53483FDDEA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strike="noStrike" spc="-1">
                    <a:latin typeface="Consolas" panose="020B0609020204030204" pitchFamily="49" charset="0"/>
                    <a:ea typeface="Amiri" panose="00000500000000000000" pitchFamily="2" charset="-78"/>
                    <a:cs typeface="Amiri" panose="00000500000000000000" pitchFamily="2" charset="-78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'tons x temp'!$A$12:$A$22</c:f>
              <c:strCache>
                <c:ptCount val="11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  <c:pt idx="7">
                  <c:v>2015</c:v>
                </c:pt>
                <c:pt idx="8">
                  <c:v>2016</c:v>
                </c:pt>
                <c:pt idx="9">
                  <c:v>2017</c:v>
                </c:pt>
                <c:pt idx="10">
                  <c:v>2018</c:v>
                </c:pt>
              </c:strCache>
            </c:strRef>
          </c:cat>
          <c:val>
            <c:numRef>
              <c:f>'tons x temp'!$N$12:$N$22</c:f>
              <c:numCache>
                <c:formatCode>#,##0</c:formatCode>
                <c:ptCount val="11"/>
                <c:pt idx="0">
                  <c:v>154972</c:v>
                </c:pt>
                <c:pt idx="1">
                  <c:v>168817</c:v>
                </c:pt>
                <c:pt idx="2">
                  <c:v>125243</c:v>
                </c:pt>
                <c:pt idx="3">
                  <c:v>204719</c:v>
                </c:pt>
                <c:pt idx="4">
                  <c:v>197297</c:v>
                </c:pt>
                <c:pt idx="5">
                  <c:v>200733</c:v>
                </c:pt>
                <c:pt idx="6">
                  <c:v>201443</c:v>
                </c:pt>
                <c:pt idx="7">
                  <c:v>156721</c:v>
                </c:pt>
                <c:pt idx="8">
                  <c:v>217539</c:v>
                </c:pt>
                <c:pt idx="9">
                  <c:v>192308</c:v>
                </c:pt>
                <c:pt idx="10">
                  <c:v>209606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C5-439A-B41A-53483FDDE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74935306"/>
        <c:axId val="99617322"/>
        <c:axId val="0"/>
      </c:bar3DChart>
      <c:catAx>
        <c:axId val="7493530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99617322"/>
        <c:crosses val="autoZero"/>
        <c:auto val="1"/>
        <c:lblAlgn val="ctr"/>
        <c:lblOffset val="100"/>
        <c:noMultiLvlLbl val="1"/>
      </c:catAx>
      <c:valAx>
        <c:axId val="9961732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74935306"/>
        <c:crossesAt val="1"/>
        <c:crossBetween val="between"/>
      </c:valAx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900" b="1" strike="noStrike" spc="-1">
                <a:solidFill>
                  <a:srgbClr val="333333"/>
                </a:solidFill>
                <a:latin typeface="Consolas"/>
              </a:defRPr>
            </a:pPr>
            <a:r>
              <a:rPr lang="es-AR" sz="900" b="1" strike="noStrike" spc="-1">
                <a:solidFill>
                  <a:srgbClr val="333333"/>
                </a:solidFill>
                <a:latin typeface="Consolas"/>
              </a:rPr>
              <a:t>Toneladas Proyecto por Temporada</a:t>
            </a:r>
          </a:p>
        </c:rich>
      </c:tx>
      <c:overlay val="0"/>
    </c:title>
    <c:autoTitleDeleted val="0"/>
    <c:view3D>
      <c:rotX val="25"/>
      <c:rotY val="39"/>
      <c:rAngAx val="1"/>
    </c:view3D>
    <c:floor>
      <c:thickness val="0"/>
      <c:spPr>
        <a:solidFill>
          <a:srgbClr val="CCCCCC"/>
        </a:solidFill>
        <a:ln>
          <a:noFill/>
        </a:ln>
      </c:spPr>
    </c:floor>
    <c:sideWall>
      <c:thickness val="0"/>
      <c:spPr>
        <a:noFill/>
        <a:ln>
          <a:solidFill>
            <a:srgbClr val="B3B3B3"/>
          </a:solidFill>
        </a:ln>
      </c:spPr>
    </c:sideWall>
    <c:backWall>
      <c:thickness val="0"/>
      <c:spPr>
        <a:noFill/>
        <a:ln>
          <a:solidFill>
            <a:srgbClr val="B3B3B3"/>
          </a:solidFill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'tons x temp'!$N$64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5E8AC7"/>
            </a:solidFill>
            <a:ln>
              <a:noFill/>
            </a:ln>
          </c:spPr>
          <c:invertIfNegative val="0"/>
          <c:dPt>
            <c:idx val="5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93-4EA5-97E3-243FDFC4D5E2}"/>
              </c:ext>
            </c:extLst>
          </c:dPt>
          <c:dLbls>
            <c:dLbl>
              <c:idx val="4"/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0-F893-4EA5-97E3-243FDFC4D5E2}"/>
                </c:ext>
              </c:extLst>
            </c:dLbl>
            <c:dLbl>
              <c:idx val="5"/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1-F893-4EA5-97E3-243FDFC4D5E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strike="noStrike" spc="-1">
                    <a:latin typeface="Consolas" panose="020B0609020204030204" pitchFamily="49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'tons x temp'!$A$65:$A$70</c:f>
              <c:strCach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strCache>
            </c:strRef>
          </c:cat>
          <c:val>
            <c:numRef>
              <c:f>'tons x temp'!$N$65:$N$70</c:f>
              <c:numCache>
                <c:formatCode>#,##0</c:formatCode>
                <c:ptCount val="6"/>
                <c:pt idx="0">
                  <c:v>5777</c:v>
                </c:pt>
                <c:pt idx="1">
                  <c:v>6328</c:v>
                </c:pt>
                <c:pt idx="2">
                  <c:v>1507</c:v>
                </c:pt>
                <c:pt idx="3">
                  <c:v>5210</c:v>
                </c:pt>
                <c:pt idx="4">
                  <c:v>45601</c:v>
                </c:pt>
                <c:pt idx="5">
                  <c:v>53285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93-4EA5-97E3-243FDFC4D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39413071"/>
        <c:axId val="6755903"/>
        <c:axId val="0"/>
      </c:bar3DChart>
      <c:catAx>
        <c:axId val="3941307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6755903"/>
        <c:crosses val="autoZero"/>
        <c:auto val="1"/>
        <c:lblAlgn val="ctr"/>
        <c:lblOffset val="100"/>
        <c:noMultiLvlLbl val="1"/>
      </c:catAx>
      <c:valAx>
        <c:axId val="675590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39413071"/>
        <c:crossesAt val="1"/>
        <c:crossBetween val="between"/>
      </c:valAx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c:style val="2"/>
  <c:chart>
    <c:title>
      <c:tx>
        <c:rich>
          <a:bodyPr rot="0"/>
          <a:lstStyle/>
          <a:p>
            <a:pPr>
              <a:defRPr sz="900" b="1" strike="noStrike" spc="-1">
                <a:solidFill>
                  <a:srgbClr val="333333"/>
                </a:solidFill>
                <a:latin typeface="Consolas"/>
              </a:defRPr>
            </a:pPr>
            <a:r>
              <a:rPr lang="es-AR" sz="900" b="1" strike="noStrike" spc="-1">
                <a:solidFill>
                  <a:srgbClr val="333333"/>
                </a:solidFill>
                <a:latin typeface="Consolas"/>
              </a:rPr>
              <a:t>Contenedores Descargados</a:t>
            </a:r>
          </a:p>
        </c:rich>
      </c:tx>
      <c:overlay val="0"/>
    </c:title>
    <c:autoTitleDeleted val="0"/>
    <c:view3D>
      <c:rotX val="45"/>
      <c:rotY val="45"/>
      <c:rAngAx val="1"/>
    </c:view3D>
    <c:floor>
      <c:thickness val="0"/>
      <c:spPr>
        <a:solidFill>
          <a:srgbClr val="CCCCCC"/>
        </a:solidFill>
        <a:ln>
          <a:noFill/>
        </a:ln>
      </c:spPr>
    </c:floor>
    <c:sideWall>
      <c:thickness val="0"/>
      <c:spPr>
        <a:noFill/>
        <a:ln>
          <a:solidFill>
            <a:srgbClr val="B3B3B3"/>
          </a:solidFill>
        </a:ln>
      </c:spPr>
    </c:sideWall>
    <c:backWall>
      <c:thickness val="0"/>
      <c:spPr>
        <a:noFill/>
        <a:ln>
          <a:solidFill>
            <a:srgbClr val="B3B3B3"/>
          </a:solidFill>
        </a:ln>
      </c:spPr>
    </c:backWall>
    <c:plotArea>
      <c:layout>
        <c:manualLayout>
          <c:layoutTarget val="inner"/>
          <c:xMode val="edge"/>
          <c:yMode val="edge"/>
          <c:x val="0.12849363376878939"/>
          <c:y val="8.6943013543866257E-2"/>
          <c:w val="0.83276133046276557"/>
          <c:h val="0.86530577934392272"/>
        </c:manualLayout>
      </c:layout>
      <c:bar3DChart>
        <c:barDir val="bar"/>
        <c:grouping val="clustered"/>
        <c:varyColors val="0"/>
        <c:ser>
          <c:idx val="0"/>
          <c:order val="0"/>
          <c:tx>
            <c:strRef>
              <c:f>'conts x temp'!$O$12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5E8AC7"/>
            </a:solidFill>
            <a:ln>
              <a:noFill/>
            </a:ln>
          </c:spPr>
          <c:invertIfNegative val="0"/>
          <c:dPt>
            <c:idx val="2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B92-4615-9097-156D4E401066}"/>
              </c:ext>
            </c:extLst>
          </c:dPt>
          <c:dPt>
            <c:idx val="21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B92-4615-9097-156D4E401066}"/>
              </c:ext>
            </c:extLst>
          </c:dPt>
          <c:dLbls>
            <c:dLbl>
              <c:idx val="20"/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0-EB92-4615-9097-156D4E401066}"/>
                </c:ext>
              </c:extLst>
            </c:dLbl>
            <c:dLbl>
              <c:idx val="21"/>
              <c:spPr/>
              <c:txPr>
                <a:bodyPr/>
                <a:lstStyle/>
                <a:p>
                  <a:pPr>
                    <a:defRPr sz="800" b="0" strike="noStrike" spc="-1">
                      <a:latin typeface="Consolas" panose="020B0609020204030204" pitchFamily="49" charset="0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1"/>
              <c:extLst>
                <c:ext xmlns:c16="http://schemas.microsoft.com/office/drawing/2014/chart" uri="{C3380CC4-5D6E-409C-BE32-E72D297353CC}">
                  <c16:uniqueId val="{00000001-EB92-4615-9097-156D4E40106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="0" strike="noStrike" spc="-1">
                    <a:latin typeface="Consolas" panose="020B0609020204030204" pitchFamily="49" charset="0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'conts x temp'!$A$13:$B$34</c:f>
              <c:multiLvlStrCache>
                <c:ptCount val="22"/>
                <c:lvl>
                  <c:pt idx="0">
                    <c:v>Cont 20</c:v>
                  </c:pt>
                  <c:pt idx="1">
                    <c:v>Cont 40</c:v>
                  </c:pt>
                  <c:pt idx="2">
                    <c:v>Cont 20</c:v>
                  </c:pt>
                  <c:pt idx="3">
                    <c:v>Cont 40</c:v>
                  </c:pt>
                  <c:pt idx="4">
                    <c:v>Cont 20</c:v>
                  </c:pt>
                  <c:pt idx="5">
                    <c:v>Cont 40</c:v>
                  </c:pt>
                  <c:pt idx="6">
                    <c:v>Cont 20</c:v>
                  </c:pt>
                  <c:pt idx="7">
                    <c:v>Cont 40</c:v>
                  </c:pt>
                  <c:pt idx="8">
                    <c:v>Cont 20</c:v>
                  </c:pt>
                  <c:pt idx="9">
                    <c:v>Cont 40</c:v>
                  </c:pt>
                  <c:pt idx="10">
                    <c:v>Cont 20</c:v>
                  </c:pt>
                  <c:pt idx="11">
                    <c:v>Cont 40</c:v>
                  </c:pt>
                  <c:pt idx="12">
                    <c:v>Cont 20</c:v>
                  </c:pt>
                  <c:pt idx="13">
                    <c:v>Cont 40</c:v>
                  </c:pt>
                  <c:pt idx="14">
                    <c:v>Cont 20</c:v>
                  </c:pt>
                  <c:pt idx="15">
                    <c:v>Cont 40</c:v>
                  </c:pt>
                  <c:pt idx="16">
                    <c:v>Cont 20</c:v>
                  </c:pt>
                  <c:pt idx="17">
                    <c:v>Cont 40</c:v>
                  </c:pt>
                  <c:pt idx="18">
                    <c:v>Cont 20</c:v>
                  </c:pt>
                  <c:pt idx="19">
                    <c:v>Cont 40</c:v>
                  </c:pt>
                  <c:pt idx="20">
                    <c:v>Cont 20</c:v>
                  </c:pt>
                  <c:pt idx="21">
                    <c:v>Cont 40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  <c:pt idx="10">
                    <c:v>2013</c:v>
                  </c:pt>
                  <c:pt idx="12">
                    <c:v>2014</c:v>
                  </c:pt>
                  <c:pt idx="14">
                    <c:v>2015</c:v>
                  </c:pt>
                  <c:pt idx="16">
                    <c:v>2016</c:v>
                  </c:pt>
                  <c:pt idx="18">
                    <c:v>2017</c:v>
                  </c:pt>
                  <c:pt idx="20">
                    <c:v>2018</c:v>
                  </c:pt>
                </c:lvl>
              </c:multiLvlStrCache>
            </c:multiLvlStrRef>
          </c:cat>
          <c:val>
            <c:numRef>
              <c:f>'conts x temp'!$O$13:$O$34</c:f>
              <c:numCache>
                <c:formatCode>General</c:formatCode>
                <c:ptCount val="22"/>
                <c:pt idx="0">
                  <c:v>2559</c:v>
                </c:pt>
                <c:pt idx="1">
                  <c:v>4480</c:v>
                </c:pt>
                <c:pt idx="2">
                  <c:v>2578</c:v>
                </c:pt>
                <c:pt idx="3">
                  <c:v>5179</c:v>
                </c:pt>
                <c:pt idx="4">
                  <c:v>2165</c:v>
                </c:pt>
                <c:pt idx="5">
                  <c:v>2857</c:v>
                </c:pt>
                <c:pt idx="6">
                  <c:v>2226</c:v>
                </c:pt>
                <c:pt idx="7">
                  <c:v>6953</c:v>
                </c:pt>
                <c:pt idx="8">
                  <c:v>2348</c:v>
                </c:pt>
                <c:pt idx="9">
                  <c:v>5722</c:v>
                </c:pt>
                <c:pt idx="10">
                  <c:v>1297</c:v>
                </c:pt>
                <c:pt idx="11">
                  <c:v>7364</c:v>
                </c:pt>
                <c:pt idx="12">
                  <c:v>1775</c:v>
                </c:pt>
                <c:pt idx="13">
                  <c:v>6965</c:v>
                </c:pt>
                <c:pt idx="14">
                  <c:v>751</c:v>
                </c:pt>
                <c:pt idx="15">
                  <c:v>5467</c:v>
                </c:pt>
                <c:pt idx="16">
                  <c:v>1138</c:v>
                </c:pt>
                <c:pt idx="17">
                  <c:v>7511</c:v>
                </c:pt>
                <c:pt idx="18">
                  <c:v>3452</c:v>
                </c:pt>
                <c:pt idx="19">
                  <c:v>5620</c:v>
                </c:pt>
                <c:pt idx="20">
                  <c:v>1350</c:v>
                </c:pt>
                <c:pt idx="21">
                  <c:v>7206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92-4615-9097-156D4E401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93180498"/>
        <c:axId val="83791839"/>
        <c:axId val="0"/>
      </c:bar3DChart>
      <c:catAx>
        <c:axId val="9318049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83791839"/>
        <c:crosses val="autoZero"/>
        <c:auto val="0"/>
        <c:lblAlgn val="ctr"/>
        <c:lblOffset val="100"/>
        <c:noMultiLvlLbl val="0"/>
      </c:catAx>
      <c:valAx>
        <c:axId val="83791839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title>
          <c:tx>
            <c:rich>
              <a:bodyPr rot="0"/>
              <a:lstStyle/>
              <a:p>
                <a:pPr>
                  <a:defRPr sz="700" b="0" strike="noStrike" spc="-1">
                    <a:latin typeface="Arial"/>
                  </a:defRPr>
                </a:pPr>
                <a:r>
                  <a:rPr lang="es-AR" sz="700" b="0" strike="noStrike" spc="-1">
                    <a:latin typeface="Arial"/>
                  </a:rPr>
                  <a:t>contenedores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700" b="0" strike="noStrike" spc="-1">
                <a:latin typeface="Arial"/>
              </a:defRPr>
            </a:pPr>
            <a:endParaRPr lang="es-AR"/>
          </a:p>
        </c:txPr>
        <c:crossAx val="93180498"/>
        <c:crossesAt val="1"/>
        <c:crossBetween val="between"/>
      </c:valAx>
    </c:plotArea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00" b="1" i="0" u="none" strike="noStrike" kern="1200" spc="-1" baseline="0">
                <a:solidFill>
                  <a:srgbClr val="333333"/>
                </a:solidFill>
                <a:latin typeface="Consolas"/>
                <a:ea typeface="+mn-ea"/>
                <a:cs typeface="+mn-cs"/>
              </a:defRPr>
            </a:pPr>
            <a:r>
              <a:rPr lang="es-AR" sz="900" b="1" strike="noStrike" spc="-1">
                <a:solidFill>
                  <a:srgbClr val="333333"/>
                </a:solidFill>
                <a:latin typeface="Consolas"/>
              </a:rPr>
              <a:t>Contenedores Cargados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spc="-1" baseline="0">
              <a:solidFill>
                <a:srgbClr val="333333"/>
              </a:solidFill>
              <a:latin typeface="Consolas"/>
              <a:ea typeface="+mn-ea"/>
              <a:cs typeface="+mn-cs"/>
            </a:defRPr>
          </a:pPr>
          <a:endParaRPr lang="es-AR"/>
        </a:p>
      </c:txPr>
    </c:title>
    <c:autoTitleDeleted val="0"/>
    <c:view3D>
      <c:rotX val="44"/>
      <c:rotY val="45"/>
      <c:rAngAx val="1"/>
    </c:view3D>
    <c:floor>
      <c:thickness val="0"/>
      <c:spPr>
        <a:solidFill>
          <a:srgbClr val="CCCCCC"/>
        </a:solidFill>
        <a:ln w="6350" cap="flat" cmpd="sng" algn="ctr">
          <a:noFill/>
          <a:prstDash val="solid"/>
          <a:round/>
        </a:ln>
        <a:effectLst/>
        <a:sp3d/>
      </c:spPr>
    </c:floor>
    <c:sideWall>
      <c:thickness val="0"/>
      <c:spPr>
        <a:noFill/>
        <a:ln>
          <a:solidFill>
            <a:srgbClr val="B3B3B3"/>
          </a:solidFill>
        </a:ln>
        <a:effectLst/>
        <a:sp3d>
          <a:contourClr>
            <a:srgbClr val="B3B3B3"/>
          </a:contourClr>
        </a:sp3d>
      </c:spPr>
    </c:sideWall>
    <c:backWall>
      <c:thickness val="0"/>
      <c:spPr>
        <a:noFill/>
        <a:ln>
          <a:solidFill>
            <a:srgbClr val="B3B3B3"/>
          </a:solidFill>
        </a:ln>
        <a:effectLst/>
        <a:sp3d>
          <a:contourClr>
            <a:srgbClr val="B3B3B3"/>
          </a:contourClr>
        </a:sp3d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Pt>
            <c:idx val="20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2-DE65-4EAF-AAF5-AA5343BEE97F}"/>
              </c:ext>
            </c:extLst>
          </c:dPt>
          <c:dPt>
            <c:idx val="21"/>
            <c:invertIfNegative val="0"/>
            <c:bubble3D val="0"/>
            <c:spPr>
              <a:solidFill>
                <a:srgbClr val="002060"/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1-DE65-4EAF-AAF5-AA5343BEE9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spc="-1" baseline="0">
                    <a:solidFill>
                      <a:schemeClr val="tx1"/>
                    </a:solidFill>
                    <a:latin typeface="Consolas" panose="020B0609020204030204" pitchFamily="49" charset="0"/>
                    <a:ea typeface="+mn-ea"/>
                    <a:cs typeface="+mn-cs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'conts x temp'!$A$67:$B$88</c:f>
              <c:multiLvlStrCache>
                <c:ptCount val="22"/>
                <c:lvl>
                  <c:pt idx="0">
                    <c:v>Cont 20</c:v>
                  </c:pt>
                  <c:pt idx="1">
                    <c:v>Cont 40</c:v>
                  </c:pt>
                  <c:pt idx="2">
                    <c:v>Cont 20</c:v>
                  </c:pt>
                  <c:pt idx="3">
                    <c:v>Cont 40</c:v>
                  </c:pt>
                  <c:pt idx="4">
                    <c:v>Cont 20</c:v>
                  </c:pt>
                  <c:pt idx="5">
                    <c:v>Cont 40</c:v>
                  </c:pt>
                  <c:pt idx="6">
                    <c:v>Cont 20</c:v>
                  </c:pt>
                  <c:pt idx="7">
                    <c:v>Cont 40</c:v>
                  </c:pt>
                  <c:pt idx="8">
                    <c:v>Cont 20</c:v>
                  </c:pt>
                  <c:pt idx="9">
                    <c:v>Cont 40</c:v>
                  </c:pt>
                  <c:pt idx="10">
                    <c:v>Cont 20</c:v>
                  </c:pt>
                  <c:pt idx="11">
                    <c:v>Cont 40</c:v>
                  </c:pt>
                  <c:pt idx="12">
                    <c:v>Cont 20</c:v>
                  </c:pt>
                  <c:pt idx="13">
                    <c:v>Cont 40</c:v>
                  </c:pt>
                  <c:pt idx="14">
                    <c:v>Cont 20</c:v>
                  </c:pt>
                  <c:pt idx="15">
                    <c:v>Cont 40</c:v>
                  </c:pt>
                  <c:pt idx="16">
                    <c:v>Cont 20</c:v>
                  </c:pt>
                  <c:pt idx="17">
                    <c:v>Cont 40</c:v>
                  </c:pt>
                  <c:pt idx="18">
                    <c:v>Cont 20</c:v>
                  </c:pt>
                  <c:pt idx="19">
                    <c:v>Cont 40</c:v>
                  </c:pt>
                  <c:pt idx="20">
                    <c:v>Cont 20</c:v>
                  </c:pt>
                  <c:pt idx="21">
                    <c:v>Cont 40</c:v>
                  </c:pt>
                </c:lvl>
                <c:lvl>
                  <c:pt idx="0">
                    <c:v>2008</c:v>
                  </c:pt>
                  <c:pt idx="2">
                    <c:v>2009</c:v>
                  </c:pt>
                  <c:pt idx="4">
                    <c:v>2010</c:v>
                  </c:pt>
                  <c:pt idx="6">
                    <c:v>2011</c:v>
                  </c:pt>
                  <c:pt idx="8">
                    <c:v>2012</c:v>
                  </c:pt>
                  <c:pt idx="10">
                    <c:v>2013</c:v>
                  </c:pt>
                  <c:pt idx="12">
                    <c:v>2014</c:v>
                  </c:pt>
                  <c:pt idx="14">
                    <c:v>2015</c:v>
                  </c:pt>
                  <c:pt idx="16">
                    <c:v>2016</c:v>
                  </c:pt>
                  <c:pt idx="18">
                    <c:v>2017</c:v>
                  </c:pt>
                  <c:pt idx="20">
                    <c:v>2018</c:v>
                  </c:pt>
                </c:lvl>
              </c:multiLvlStrCache>
            </c:multiLvlStrRef>
          </c:cat>
          <c:val>
            <c:numRef>
              <c:f>'conts x temp'!$O$67:$O$88</c:f>
              <c:numCache>
                <c:formatCode>General</c:formatCode>
                <c:ptCount val="22"/>
                <c:pt idx="0">
                  <c:v>2447</c:v>
                </c:pt>
                <c:pt idx="1">
                  <c:v>4556</c:v>
                </c:pt>
                <c:pt idx="2">
                  <c:v>2554</c:v>
                </c:pt>
                <c:pt idx="3">
                  <c:v>5574</c:v>
                </c:pt>
                <c:pt idx="4">
                  <c:v>2503</c:v>
                </c:pt>
                <c:pt idx="5">
                  <c:v>3066</c:v>
                </c:pt>
                <c:pt idx="6">
                  <c:v>2394</c:v>
                </c:pt>
                <c:pt idx="7">
                  <c:v>6346</c:v>
                </c:pt>
                <c:pt idx="8">
                  <c:v>2180</c:v>
                </c:pt>
                <c:pt idx="9">
                  <c:v>6008</c:v>
                </c:pt>
                <c:pt idx="10">
                  <c:v>1327</c:v>
                </c:pt>
                <c:pt idx="11">
                  <c:v>7099</c:v>
                </c:pt>
                <c:pt idx="12">
                  <c:v>1688</c:v>
                </c:pt>
                <c:pt idx="13">
                  <c:v>7112</c:v>
                </c:pt>
                <c:pt idx="14">
                  <c:v>917</c:v>
                </c:pt>
                <c:pt idx="15">
                  <c:v>5521</c:v>
                </c:pt>
                <c:pt idx="16">
                  <c:v>1157</c:v>
                </c:pt>
                <c:pt idx="17">
                  <c:v>7574</c:v>
                </c:pt>
                <c:pt idx="18">
                  <c:v>2075</c:v>
                </c:pt>
                <c:pt idx="19">
                  <c:v>5564</c:v>
                </c:pt>
                <c:pt idx="20">
                  <c:v>1782</c:v>
                </c:pt>
                <c:pt idx="21">
                  <c:v>7541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65-4EAF-AAF5-AA5343BEE9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shape val="box"/>
        <c:axId val="68741056"/>
        <c:axId val="53182202"/>
        <c:axId val="0"/>
      </c:bar3DChart>
      <c:catAx>
        <c:axId val="68741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spc="-1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53182202"/>
        <c:crosses val="autoZero"/>
        <c:auto val="1"/>
        <c:lblAlgn val="ctr"/>
        <c:lblOffset val="100"/>
        <c:noMultiLvlLbl val="0"/>
      </c:catAx>
      <c:valAx>
        <c:axId val="5318220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rgbClr val="B3B3B3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-1" baseline="0">
                    <a:solidFill>
                      <a:schemeClr val="tx1"/>
                    </a:solidFill>
                    <a:latin typeface="Arial"/>
                    <a:ea typeface="+mn-ea"/>
                    <a:cs typeface="+mn-cs"/>
                  </a:defRPr>
                </a:pPr>
                <a:r>
                  <a:rPr lang="es-AR" sz="700" b="0" strike="noStrike" spc="-1">
                    <a:latin typeface="Arial"/>
                  </a:rPr>
                  <a:t>contenedores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700" b="0" i="0" u="none" strike="noStrike" kern="1200" spc="-1" baseline="0">
                  <a:solidFill>
                    <a:schemeClr val="tx1"/>
                  </a:solidFill>
                  <a:latin typeface="Arial"/>
                  <a:ea typeface="+mn-ea"/>
                  <a:cs typeface="+mn-cs"/>
                </a:defRPr>
              </a:pPr>
              <a:endParaRPr lang="es-AR"/>
            </a:p>
          </c:txPr>
        </c:title>
        <c:numFmt formatCode="General" sourceLinked="0"/>
        <c:majorTickMark val="out"/>
        <c:minorTickMark val="none"/>
        <c:tickLblPos val="nextTo"/>
        <c:spPr>
          <a:noFill/>
          <a:ln w="6350" cap="flat" cmpd="sng" algn="ctr">
            <a:solidFill>
              <a:srgbClr val="B3B3B3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spc="-1" baseline="0">
                <a:solidFill>
                  <a:schemeClr val="tx1"/>
                </a:solidFill>
                <a:latin typeface="Arial"/>
                <a:ea typeface="+mn-ea"/>
                <a:cs typeface="+mn-cs"/>
              </a:defRPr>
            </a:pPr>
            <a:endParaRPr lang="es-AR"/>
          </a:p>
        </c:txPr>
        <c:crossAx val="68741056"/>
        <c:crossesAt val="1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1"/>
  </c:chart>
  <c:spPr>
    <a:solidFill>
      <a:srgbClr val="FFFFFF"/>
    </a:solidFill>
    <a:ln w="6350" cap="flat" cmpd="sng" algn="ctr">
      <a:noFill/>
      <a:prstDash val="solid"/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0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4.jpeg"/><Relationship Id="rId4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2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147600</xdr:colOff>
      <xdr:row>14</xdr:row>
      <xdr:rowOff>119160</xdr:rowOff>
    </xdr:from>
    <xdr:to>
      <xdr:col>7</xdr:col>
      <xdr:colOff>574200</xdr:colOff>
      <xdr:row>35</xdr:row>
      <xdr:rowOff>39960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147600" y="2519280"/>
          <a:ext cx="5394600" cy="3321360"/>
        </a:xfrm>
        <a:prstGeom prst="rect">
          <a:avLst/>
        </a:prstGeom>
        <a:ln>
          <a:noFill/>
        </a:ln>
        <a:effectLst>
          <a:outerShdw blurRad="50800" dist="75858" dir="8100000" algn="tr" rotWithShape="0">
            <a:srgbClr val="000000">
              <a:alpha val="40000"/>
            </a:srgbClr>
          </a:outerShdw>
        </a:effectLst>
      </xdr:spPr>
    </xdr:pic>
    <xdr:clientData/>
  </xdr:twoCellAnchor>
  <xdr:twoCellAnchor editAs="oneCell">
    <xdr:from>
      <xdr:col>2</xdr:col>
      <xdr:colOff>57600</xdr:colOff>
      <xdr:row>0</xdr:row>
      <xdr:rowOff>66600</xdr:rowOff>
    </xdr:from>
    <xdr:to>
      <xdr:col>5</xdr:col>
      <xdr:colOff>44280</xdr:colOff>
      <xdr:row>8</xdr:row>
      <xdr:rowOff>119520</xdr:rowOff>
    </xdr:to>
    <xdr:pic>
      <xdr:nvPicPr>
        <xdr:cNvPr id="3" name="8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50760" y="66600"/>
          <a:ext cx="1891440" cy="134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149040</xdr:colOff>
      <xdr:row>47</xdr:row>
      <xdr:rowOff>360</xdr:rowOff>
    </xdr:from>
    <xdr:to>
      <xdr:col>7</xdr:col>
      <xdr:colOff>453240</xdr:colOff>
      <xdr:row>54</xdr:row>
      <xdr:rowOff>128880</xdr:rowOff>
    </xdr:to>
    <xdr:sp macro="" textlink="">
      <xdr:nvSpPr>
        <xdr:cNvPr id="4" name="CustomShap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49040" y="7782120"/>
          <a:ext cx="5272200" cy="1262160"/>
        </a:xfrm>
        <a:prstGeom prst="rect">
          <a:avLst/>
        </a:prstGeom>
        <a:noFill/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90000" tIns="46800" rIns="90000" bIns="46800"/>
        <a:lstStyle/>
        <a:p>
          <a:pPr algn="ctr">
            <a:lnSpc>
              <a:spcPct val="100000"/>
            </a:lnSpc>
          </a:pPr>
          <a:r>
            <a:rPr lang="es-AR" sz="900" b="1" strike="noStrike" spc="-1">
              <a:solidFill>
                <a:srgbClr val="000080"/>
              </a:solidFill>
              <a:latin typeface="Verdana"/>
              <a:ea typeface="Verdana"/>
            </a:rPr>
            <a:t>Terminal Contenedores Puerto de Bahía Blanca</a:t>
          </a:r>
          <a:endParaRPr lang="es-AR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Avda. de las Colectividades s/n – Puerto Ing.White – Bahía Blanca</a:t>
          </a:r>
          <a:endParaRPr lang="es-AR" sz="8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Provincia de Buenos Aires – República Argentina</a:t>
          </a:r>
          <a:endParaRPr lang="es-AR" sz="8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Área Administración Tel.: +54 (0291) 4571543</a:t>
          </a:r>
          <a:endParaRPr lang="es-AR" sz="8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Área Operativa Tel.: +54 (0291) 4571506</a:t>
          </a:r>
          <a:endParaRPr lang="es-AR" sz="8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Área Logística Tel.: +54 (0291) 4571466</a:t>
          </a:r>
          <a:endParaRPr lang="es-AR" sz="8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Telefax: +54 (0291) 4571622 Int.: 204</a:t>
          </a:r>
          <a:endParaRPr lang="es-AR" sz="8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900" b="1" strike="noStrike" spc="-1">
              <a:solidFill>
                <a:srgbClr val="000080"/>
              </a:solidFill>
              <a:latin typeface="Verdana"/>
              <a:ea typeface="Verdana"/>
            </a:rPr>
            <a:t>T. S. P. Patagonia Norte S.A</a:t>
          </a:r>
          <a:r>
            <a:rPr lang="es-AR" sz="900" b="0" strike="noStrike" spc="-1">
              <a:solidFill>
                <a:srgbClr val="000080"/>
              </a:solidFill>
              <a:latin typeface="Verdana"/>
              <a:ea typeface="Verdana"/>
            </a:rPr>
            <a:t>.</a:t>
          </a:r>
          <a:endParaRPr lang="es-AR" sz="9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800" b="0" strike="noStrike" spc="-1">
              <a:solidFill>
                <a:srgbClr val="000080"/>
              </a:solidFill>
              <a:latin typeface="Verdana"/>
              <a:ea typeface="Verdana"/>
            </a:rPr>
            <a:t>www.patagonia-norte.com.ar</a:t>
          </a:r>
          <a:endParaRPr lang="es-AR" sz="800" b="0" strike="noStrike" spc="-1">
            <a:latin typeface="Times New Roman"/>
          </a:endParaRPr>
        </a:p>
      </xdr:txBody>
    </xdr:sp>
    <xdr:clientData/>
  </xdr:twoCellAnchor>
  <xdr:twoCellAnchor editAs="oneCell">
    <xdr:from>
      <xdr:col>0</xdr:col>
      <xdr:colOff>507240</xdr:colOff>
      <xdr:row>8</xdr:row>
      <xdr:rowOff>30600</xdr:rowOff>
    </xdr:from>
    <xdr:to>
      <xdr:col>6</xdr:col>
      <xdr:colOff>504000</xdr:colOff>
      <xdr:row>9</xdr:row>
      <xdr:rowOff>91080</xdr:rowOff>
    </xdr:to>
    <xdr:sp macro="" textlink="">
      <xdr:nvSpPr>
        <xdr:cNvPr id="5" name="CustomShape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507240" y="1325880"/>
          <a:ext cx="4329720" cy="31752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0160" tIns="20160" rIns="20160" bIns="20160"/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rgbClr val="000000"/>
              </a:solidFill>
              <a:latin typeface="Consolas"/>
              <a:ea typeface="Verdana"/>
            </a:rPr>
            <a:t>Datos Estadísticos de embarques</a:t>
          </a:r>
          <a:endParaRPr lang="es-AR" sz="18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28440</xdr:colOff>
      <xdr:row>0</xdr:row>
      <xdr:rowOff>38160</xdr:rowOff>
    </xdr:from>
    <xdr:to>
      <xdr:col>2</xdr:col>
      <xdr:colOff>253800</xdr:colOff>
      <xdr:row>7</xdr:row>
      <xdr:rowOff>131400</xdr:rowOff>
    </xdr:to>
    <xdr:pic>
      <xdr:nvPicPr>
        <xdr:cNvPr id="4" name="2 Imagen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440" y="38160"/>
          <a:ext cx="1928880" cy="12265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368280</xdr:colOff>
      <xdr:row>8</xdr:row>
      <xdr:rowOff>91080</xdr:rowOff>
    </xdr:to>
    <xdr:pic>
      <xdr:nvPicPr>
        <xdr:cNvPr id="5" name="2 Imagen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1872360" cy="1348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368280</xdr:colOff>
      <xdr:row>8</xdr:row>
      <xdr:rowOff>91080</xdr:rowOff>
    </xdr:to>
    <xdr:pic>
      <xdr:nvPicPr>
        <xdr:cNvPr id="6" name="2 Imagen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1872360" cy="1348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396720</xdr:colOff>
      <xdr:row>8</xdr:row>
      <xdr:rowOff>91080</xdr:rowOff>
    </xdr:to>
    <xdr:pic>
      <xdr:nvPicPr>
        <xdr:cNvPr id="7" name="2 Imagen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1869840" cy="1348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57240</xdr:colOff>
      <xdr:row>8</xdr:row>
      <xdr:rowOff>52920</xdr:rowOff>
    </xdr:to>
    <xdr:pic>
      <xdr:nvPicPr>
        <xdr:cNvPr id="8" name="2 Imagen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1871280" cy="13482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47520</xdr:colOff>
      <xdr:row>0</xdr:row>
      <xdr:rowOff>32760</xdr:rowOff>
    </xdr:from>
    <xdr:to>
      <xdr:col>3</xdr:col>
      <xdr:colOff>400680</xdr:colOff>
      <xdr:row>7</xdr:row>
      <xdr:rowOff>124560</xdr:rowOff>
    </xdr:to>
    <xdr:pic>
      <xdr:nvPicPr>
        <xdr:cNvPr id="9" name="6 Imagen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520" y="32760"/>
          <a:ext cx="1632600" cy="12294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262080</xdr:colOff>
      <xdr:row>50</xdr:row>
      <xdr:rowOff>143640</xdr:rowOff>
    </xdr:from>
    <xdr:to>
      <xdr:col>7</xdr:col>
      <xdr:colOff>362160</xdr:colOff>
      <xdr:row>59</xdr:row>
      <xdr:rowOff>144720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22</xdr:row>
      <xdr:rowOff>87480</xdr:rowOff>
    </xdr:from>
    <xdr:to>
      <xdr:col>13</xdr:col>
      <xdr:colOff>343095</xdr:colOff>
      <xdr:row>43</xdr:row>
      <xdr:rowOff>57240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0</xdr:col>
      <xdr:colOff>45360</xdr:colOff>
      <xdr:row>70</xdr:row>
      <xdr:rowOff>96120</xdr:rowOff>
    </xdr:from>
    <xdr:to>
      <xdr:col>11</xdr:col>
      <xdr:colOff>177480</xdr:colOff>
      <xdr:row>84</xdr:row>
      <xdr:rowOff>435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28440</xdr:rowOff>
    </xdr:from>
    <xdr:to>
      <xdr:col>4</xdr:col>
      <xdr:colOff>101880</xdr:colOff>
      <xdr:row>8</xdr:row>
      <xdr:rowOff>81360</xdr:rowOff>
    </xdr:to>
    <xdr:pic>
      <xdr:nvPicPr>
        <xdr:cNvPr id="14" name="5 Imagen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28440"/>
          <a:ext cx="1887120" cy="13482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51420</xdr:rowOff>
    </xdr:from>
    <xdr:to>
      <xdr:col>15</xdr:col>
      <xdr:colOff>247845</xdr:colOff>
      <xdr:row>62</xdr:row>
      <xdr:rowOff>2710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00000000-0008-0000-0700-00000F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54360</xdr:colOff>
      <xdr:row>88</xdr:row>
      <xdr:rowOff>84600</xdr:rowOff>
    </xdr:from>
    <xdr:to>
      <xdr:col>15</xdr:col>
      <xdr:colOff>338925</xdr:colOff>
      <xdr:row>113</xdr:row>
      <xdr:rowOff>141120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00000000-0008-0000-0700-000010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47520</xdr:rowOff>
    </xdr:from>
    <xdr:to>
      <xdr:col>4</xdr:col>
      <xdr:colOff>43920</xdr:colOff>
      <xdr:row>8</xdr:row>
      <xdr:rowOff>100440</xdr:rowOff>
    </xdr:to>
    <xdr:pic>
      <xdr:nvPicPr>
        <xdr:cNvPr id="17" name="4 Imagen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47520"/>
          <a:ext cx="1880280" cy="134820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5B3D7"/>
  </sheetPr>
  <dimension ref="A9:H46"/>
  <sheetViews>
    <sheetView showGridLines="0" tabSelected="1" topLeftCell="A10" zoomScaleNormal="100" workbookViewId="0">
      <selection activeCell="I45" sqref="I45"/>
    </sheetView>
  </sheetViews>
  <sheetFormatPr baseColWidth="10" defaultColWidth="8.85546875" defaultRowHeight="12.75"/>
  <cols>
    <col min="1" max="1" width="16.28515625" customWidth="1"/>
    <col min="2" max="2" width="9.140625" customWidth="1"/>
    <col min="3" max="7" width="9" customWidth="1"/>
    <col min="8" max="8" width="10.5703125" customWidth="1"/>
    <col min="9" max="1025" width="9" customWidth="1"/>
  </cols>
  <sheetData>
    <row r="9" spans="1:8" ht="20.25">
      <c r="A9" s="1"/>
      <c r="B9" s="2"/>
      <c r="C9" s="2"/>
      <c r="D9" s="2"/>
      <c r="E9" s="2"/>
      <c r="F9" s="2"/>
      <c r="G9" s="2"/>
    </row>
    <row r="11" spans="1:8" ht="15.75" customHeight="1">
      <c r="C11" s="279" t="s">
        <v>483</v>
      </c>
      <c r="D11" s="279"/>
      <c r="E11" s="279"/>
    </row>
    <row r="12" spans="1:8">
      <c r="A12" s="280" t="s">
        <v>0</v>
      </c>
      <c r="B12" s="280"/>
      <c r="C12" s="280"/>
      <c r="D12" s="280"/>
      <c r="E12" s="280"/>
      <c r="F12" s="280"/>
      <c r="G12" s="280"/>
      <c r="H12" s="280"/>
    </row>
    <row r="13" spans="1:8">
      <c r="A13" s="281" t="s">
        <v>1</v>
      </c>
      <c r="B13" s="281"/>
      <c r="C13" s="281"/>
      <c r="D13" s="281"/>
      <c r="E13" s="281"/>
      <c r="F13" s="281"/>
      <c r="G13" s="281"/>
      <c r="H13" s="281"/>
    </row>
    <row r="37" spans="3:6" ht="12.75" customHeight="1">
      <c r="C37" s="282" t="s">
        <v>2</v>
      </c>
      <c r="D37" s="282"/>
      <c r="E37" s="282"/>
    </row>
    <row r="38" spans="3:6" ht="15.75" customHeight="1">
      <c r="C38" s="282"/>
      <c r="D38" s="282"/>
      <c r="E38" s="282"/>
      <c r="F38" s="3"/>
    </row>
    <row r="39" spans="3:6">
      <c r="C39" s="4"/>
      <c r="D39" s="5" t="s">
        <v>3</v>
      </c>
      <c r="E39" s="6"/>
      <c r="F39" s="3"/>
    </row>
    <row r="40" spans="3:6">
      <c r="C40" s="4"/>
      <c r="D40" s="5" t="s">
        <v>4</v>
      </c>
      <c r="E40" s="6"/>
      <c r="F40" s="3"/>
    </row>
    <row r="41" spans="3:6">
      <c r="C41" s="4"/>
      <c r="D41" s="5" t="s">
        <v>5</v>
      </c>
      <c r="E41" s="6"/>
      <c r="F41" s="3"/>
    </row>
    <row r="42" spans="3:6">
      <c r="C42" s="4"/>
      <c r="D42" s="5" t="s">
        <v>6</v>
      </c>
      <c r="E42" s="6"/>
      <c r="F42" s="3"/>
    </row>
    <row r="43" spans="3:6">
      <c r="C43" s="4"/>
      <c r="D43" s="5" t="s">
        <v>7</v>
      </c>
      <c r="E43" s="6"/>
      <c r="F43" s="3"/>
    </row>
    <row r="44" spans="3:6">
      <c r="C44" s="4"/>
      <c r="D44" s="5" t="s">
        <v>8</v>
      </c>
      <c r="E44" s="6"/>
      <c r="F44" s="3"/>
    </row>
    <row r="45" spans="3:6">
      <c r="C45" s="4"/>
      <c r="D45" s="5" t="s">
        <v>9</v>
      </c>
      <c r="E45" s="6"/>
      <c r="F45" s="3"/>
    </row>
    <row r="46" spans="3:6">
      <c r="C46" s="4"/>
      <c r="D46" s="5" t="s">
        <v>10</v>
      </c>
      <c r="E46" s="6"/>
      <c r="F46" s="3"/>
    </row>
  </sheetData>
  <mergeCells count="4">
    <mergeCell ref="C11:E11"/>
    <mergeCell ref="A12:H12"/>
    <mergeCell ref="A13:H13"/>
    <mergeCell ref="C37:E38"/>
  </mergeCells>
  <hyperlinks>
    <hyperlink ref="D39" location="movimiento!A1" display="Movimiento de Cargas" xr:uid="{00000000-0004-0000-0000-000000000000}"/>
    <hyperlink ref="D40" location="importad!A1" display="Importadores" xr:uid="{00000000-0004-0000-0000-000001000000}"/>
    <hyperlink ref="D41" location="exportad!A1" display="Exportadores" xr:uid="{00000000-0004-0000-0000-000002000000}"/>
    <hyperlink ref="D42" location="'especie y destino'!A1" display="Especies y Destinos" xr:uid="{00000000-0004-0000-0000-000003000000}"/>
    <hyperlink ref="D43" location="'esp x destino'!A1" display="Especies por Destino" xr:uid="{00000000-0004-0000-0000-000004000000}"/>
    <hyperlink ref="D44" location="'tons x temp'!A1" display="Toneladas por Temporada" xr:uid="{00000000-0004-0000-0000-000005000000}"/>
    <hyperlink ref="D45" location="'conts x temp'!A1" display="Contenedores por Temporada" xr:uid="{00000000-0004-0000-0000-000006000000}"/>
    <hyperlink ref="D46" location="'conts x mes x esp'!A1" display="Contenedores por Mes por Especie" xr:uid="{00000000-0004-0000-0000-000007000000}"/>
  </hyperlinks>
  <pageMargins left="1.0236111111111099" right="0.6" top="0.39305555555555599" bottom="0.55208333333333304" header="0.51180555555555496" footer="0"/>
  <pageSetup paperSize="9" firstPageNumber="0" orientation="portrait" horizontalDpi="300" verticalDpi="300"/>
  <headerFooter>
    <oddFooter>&amp;C&amp;8Form.1034 - 22/11/00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84"/>
  <sheetViews>
    <sheetView showGridLines="0" zoomScaleNormal="100" workbookViewId="0">
      <pane xSplit="6" ySplit="14" topLeftCell="G15" activePane="bottomRight" state="frozen"/>
      <selection pane="topRight" activeCell="U1" sqref="U1"/>
      <selection pane="bottomLeft" activeCell="A15" sqref="A15"/>
      <selection pane="bottomRight" activeCell="G1" sqref="G1"/>
    </sheetView>
  </sheetViews>
  <sheetFormatPr baseColWidth="10" defaultColWidth="8.85546875" defaultRowHeight="12.75"/>
  <cols>
    <col min="1" max="1" width="2.85546875" style="7" customWidth="1"/>
    <col min="2" max="2" width="21.28515625" style="7" customWidth="1"/>
    <col min="3" max="3" width="10.5703125" style="7" customWidth="1"/>
    <col min="4" max="4" width="8.7109375" style="7" customWidth="1"/>
    <col min="5" max="5" width="10.5703125" style="7" customWidth="1"/>
    <col min="6" max="6" width="8.85546875" style="7" customWidth="1"/>
    <col min="7" max="7" width="6.85546875" style="8" customWidth="1"/>
    <col min="8" max="8" width="5" style="8" customWidth="1"/>
    <col min="9" max="9" width="7" style="8" customWidth="1"/>
    <col min="10" max="10" width="5" style="8" customWidth="1"/>
    <col min="11" max="11" width="6.7109375" style="8" customWidth="1"/>
    <col min="12" max="12" width="7" style="8" customWidth="1"/>
    <col min="13" max="13" width="5" style="8" customWidth="1"/>
    <col min="14" max="14" width="7" style="8" customWidth="1"/>
    <col min="15" max="15" width="6.140625" style="8" customWidth="1"/>
    <col min="16" max="16" width="6.7109375" style="8" customWidth="1"/>
    <col min="17" max="17" width="6.85546875" style="8" customWidth="1"/>
    <col min="18" max="18" width="5" style="8" customWidth="1"/>
    <col min="19" max="19" width="7" style="8" customWidth="1"/>
    <col min="20" max="20" width="6" style="8" customWidth="1"/>
    <col min="21" max="21" width="5" style="8" customWidth="1"/>
    <col min="22" max="22" width="6.7109375" style="8" customWidth="1"/>
    <col min="23" max="26" width="5" style="8" customWidth="1"/>
    <col min="27" max="27" width="6.7109375" style="8" customWidth="1"/>
    <col min="28" max="28" width="12.140625" style="9" customWidth="1"/>
    <col min="29" max="29" width="0.42578125" style="7" customWidth="1"/>
    <col min="30" max="30" width="82.5703125" style="10" customWidth="1"/>
    <col min="31" max="1025" width="11.42578125" style="7" customWidth="1"/>
  </cols>
  <sheetData>
    <row r="1" spans="1:33">
      <c r="A1" s="7" t="s">
        <v>11</v>
      </c>
      <c r="AD1" s="11"/>
      <c r="AE1" s="8"/>
      <c r="AF1" s="8"/>
      <c r="AG1" s="8"/>
    </row>
    <row r="2" spans="1:33">
      <c r="AD2" s="11"/>
      <c r="AE2" s="8"/>
      <c r="AF2" s="8"/>
      <c r="AG2" s="8"/>
    </row>
    <row r="3" spans="1:33">
      <c r="AD3" s="11"/>
      <c r="AE3" s="8"/>
      <c r="AF3" s="8"/>
      <c r="AG3" s="8"/>
    </row>
    <row r="4" spans="1:33">
      <c r="AD4" s="11"/>
      <c r="AE4" s="8"/>
      <c r="AF4" s="8"/>
      <c r="AG4" s="8"/>
    </row>
    <row r="5" spans="1:33">
      <c r="AD5" s="11"/>
      <c r="AE5" s="8"/>
      <c r="AF5" s="8"/>
      <c r="AG5" s="8"/>
    </row>
    <row r="6" spans="1:33">
      <c r="AD6" s="11"/>
      <c r="AE6" s="8"/>
      <c r="AF6" s="8"/>
      <c r="AG6" s="8"/>
    </row>
    <row r="7" spans="1:33">
      <c r="AD7" s="11"/>
      <c r="AE7" s="8"/>
      <c r="AF7" s="8"/>
      <c r="AG7" s="8"/>
    </row>
    <row r="8" spans="1:33">
      <c r="AD8" s="11"/>
      <c r="AE8" s="8"/>
      <c r="AF8" s="8"/>
      <c r="AG8" s="8"/>
    </row>
    <row r="9" spans="1:33" s="6" customFormat="1" ht="29.25" customHeight="1">
      <c r="A9" s="284" t="s">
        <v>12</v>
      </c>
      <c r="B9" s="284"/>
      <c r="C9" s="284"/>
      <c r="E9" s="12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285" t="str">
        <f>Principal!$C$11</f>
        <v>Datos al 31/12/2018</v>
      </c>
      <c r="Z9" s="285"/>
      <c r="AA9" s="285"/>
      <c r="AC9" s="12"/>
      <c r="AE9" s="14"/>
      <c r="AF9" s="14"/>
      <c r="AG9" s="14"/>
    </row>
    <row r="10" spans="1:33" ht="3" customHeight="1">
      <c r="A10" s="15"/>
      <c r="B10" s="16"/>
      <c r="C10" s="16"/>
      <c r="D10" s="16"/>
      <c r="E10" s="17"/>
      <c r="F10" s="18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8"/>
      <c r="AD10" s="11"/>
      <c r="AE10" s="8"/>
      <c r="AF10" s="8"/>
      <c r="AG10" s="8"/>
    </row>
    <row r="11" spans="1:33" ht="3" customHeight="1">
      <c r="A11" s="15"/>
      <c r="B11" s="16"/>
      <c r="C11" s="16"/>
      <c r="D11" s="16"/>
      <c r="E11" s="17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8"/>
      <c r="AD11" s="11"/>
      <c r="AE11" s="8"/>
      <c r="AF11" s="8"/>
      <c r="AG11" s="8"/>
    </row>
    <row r="12" spans="1:33" ht="12.75" customHeight="1">
      <c r="A12" s="15"/>
      <c r="B12" s="16"/>
      <c r="C12" s="16"/>
      <c r="D12" s="16"/>
      <c r="E12" s="17"/>
      <c r="F12" s="18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8"/>
      <c r="AD12" s="11"/>
      <c r="AE12" s="8"/>
      <c r="AF12" s="8"/>
      <c r="AG12" s="8"/>
    </row>
    <row r="13" spans="1:33">
      <c r="G13" s="286" t="s">
        <v>13</v>
      </c>
      <c r="H13" s="286"/>
      <c r="I13" s="286"/>
      <c r="J13" s="286"/>
      <c r="K13" s="286"/>
      <c r="L13" s="286" t="s">
        <v>14</v>
      </c>
      <c r="M13" s="286"/>
      <c r="N13" s="286"/>
      <c r="O13" s="286"/>
      <c r="P13" s="286"/>
      <c r="Q13" s="287" t="s">
        <v>15</v>
      </c>
      <c r="R13" s="287"/>
      <c r="S13" s="287"/>
      <c r="T13" s="287"/>
      <c r="U13" s="287"/>
      <c r="V13" s="287"/>
      <c r="W13" s="286" t="s">
        <v>16</v>
      </c>
      <c r="X13" s="286"/>
      <c r="Y13" s="286"/>
      <c r="Z13" s="286"/>
      <c r="AA13" s="286"/>
      <c r="AD13" s="11"/>
      <c r="AE13" s="8"/>
      <c r="AF13" s="8"/>
      <c r="AG13" s="8"/>
    </row>
    <row r="14" spans="1:33">
      <c r="A14" s="20" t="s">
        <v>17</v>
      </c>
      <c r="B14" s="21" t="s">
        <v>18</v>
      </c>
      <c r="C14" s="21" t="s">
        <v>19</v>
      </c>
      <c r="D14" s="21" t="s">
        <v>20</v>
      </c>
      <c r="E14" s="21" t="s">
        <v>21</v>
      </c>
      <c r="F14" s="21" t="s">
        <v>22</v>
      </c>
      <c r="G14" s="22" t="s">
        <v>23</v>
      </c>
      <c r="H14" s="23" t="s">
        <v>24</v>
      </c>
      <c r="I14" s="24" t="s">
        <v>25</v>
      </c>
      <c r="J14" s="24" t="s">
        <v>26</v>
      </c>
      <c r="K14" s="25" t="s">
        <v>27</v>
      </c>
      <c r="L14" s="26" t="s">
        <v>23</v>
      </c>
      <c r="M14" s="26" t="s">
        <v>24</v>
      </c>
      <c r="N14" s="24" t="s">
        <v>25</v>
      </c>
      <c r="O14" s="24" t="s">
        <v>26</v>
      </c>
      <c r="P14" s="27" t="s">
        <v>27</v>
      </c>
      <c r="Q14" s="28" t="s">
        <v>23</v>
      </c>
      <c r="R14" s="26" t="s">
        <v>24</v>
      </c>
      <c r="S14" s="29" t="s">
        <v>25</v>
      </c>
      <c r="T14" s="29" t="s">
        <v>26</v>
      </c>
      <c r="U14" s="30" t="s">
        <v>28</v>
      </c>
      <c r="V14" s="27" t="s">
        <v>27</v>
      </c>
      <c r="W14" s="26" t="s">
        <v>23</v>
      </c>
      <c r="X14" s="26" t="s">
        <v>24</v>
      </c>
      <c r="Y14" s="29" t="s">
        <v>25</v>
      </c>
      <c r="Z14" s="29" t="s">
        <v>26</v>
      </c>
      <c r="AA14" s="27" t="s">
        <v>27</v>
      </c>
      <c r="AB14" s="31" t="s">
        <v>29</v>
      </c>
      <c r="AC14" s="31"/>
      <c r="AD14" s="32" t="s">
        <v>30</v>
      </c>
      <c r="AE14" s="33"/>
      <c r="AF14" s="33"/>
      <c r="AG14" s="33"/>
    </row>
    <row r="15" spans="1:33" s="48" customFormat="1">
      <c r="A15" s="34">
        <v>1</v>
      </c>
      <c r="B15" s="35" t="s">
        <v>31</v>
      </c>
      <c r="C15" s="36">
        <v>43104</v>
      </c>
      <c r="D15" s="37">
        <v>0</v>
      </c>
      <c r="E15" s="37">
        <v>81</v>
      </c>
      <c r="F15" s="37">
        <v>3117</v>
      </c>
      <c r="G15" s="38">
        <v>0</v>
      </c>
      <c r="H15" s="39">
        <v>0</v>
      </c>
      <c r="I15" s="40">
        <v>0</v>
      </c>
      <c r="J15" s="40">
        <v>0</v>
      </c>
      <c r="K15" s="41">
        <v>0</v>
      </c>
      <c r="L15" s="39">
        <v>0</v>
      </c>
      <c r="M15" s="39">
        <v>0</v>
      </c>
      <c r="N15" s="40">
        <v>0</v>
      </c>
      <c r="O15" s="40">
        <v>0</v>
      </c>
      <c r="P15" s="41">
        <v>0</v>
      </c>
      <c r="Q15" s="38">
        <v>0</v>
      </c>
      <c r="R15" s="39">
        <v>0</v>
      </c>
      <c r="S15" s="42">
        <v>0</v>
      </c>
      <c r="T15" s="42">
        <v>0</v>
      </c>
      <c r="U15" s="43">
        <v>0</v>
      </c>
      <c r="V15" s="41">
        <v>0</v>
      </c>
      <c r="W15" s="39">
        <v>0</v>
      </c>
      <c r="X15" s="39">
        <v>0</v>
      </c>
      <c r="Y15" s="42">
        <v>0</v>
      </c>
      <c r="Z15" s="42">
        <v>0</v>
      </c>
      <c r="AA15" s="41">
        <v>0</v>
      </c>
      <c r="AB15" s="44" t="s">
        <v>32</v>
      </c>
      <c r="AC15" s="45"/>
      <c r="AD15" s="46" t="s">
        <v>33</v>
      </c>
      <c r="AE15" s="47"/>
      <c r="AF15" s="47"/>
      <c r="AG15" s="47"/>
    </row>
    <row r="16" spans="1:33" s="48" customFormat="1">
      <c r="A16" s="34">
        <v>2</v>
      </c>
      <c r="B16" s="35" t="s">
        <v>34</v>
      </c>
      <c r="C16" s="36">
        <v>43107</v>
      </c>
      <c r="D16" s="37">
        <v>4654</v>
      </c>
      <c r="E16" s="37">
        <v>196225</v>
      </c>
      <c r="F16" s="37">
        <v>6805</v>
      </c>
      <c r="G16" s="38">
        <v>1</v>
      </c>
      <c r="H16" s="39">
        <v>0</v>
      </c>
      <c r="I16" s="40">
        <v>0</v>
      </c>
      <c r="J16" s="40">
        <v>0</v>
      </c>
      <c r="K16" s="41">
        <v>1</v>
      </c>
      <c r="L16" s="39">
        <v>0</v>
      </c>
      <c r="M16" s="39">
        <v>0</v>
      </c>
      <c r="N16" s="40">
        <v>74</v>
      </c>
      <c r="O16" s="40">
        <v>0</v>
      </c>
      <c r="P16" s="41">
        <v>74</v>
      </c>
      <c r="Q16" s="38">
        <v>8</v>
      </c>
      <c r="R16" s="39">
        <v>0</v>
      </c>
      <c r="S16" s="42">
        <v>253</v>
      </c>
      <c r="T16" s="42">
        <v>1</v>
      </c>
      <c r="U16" s="43">
        <v>0</v>
      </c>
      <c r="V16" s="41">
        <v>262</v>
      </c>
      <c r="W16" s="39">
        <v>0</v>
      </c>
      <c r="X16" s="39">
        <v>0</v>
      </c>
      <c r="Y16" s="42">
        <v>0</v>
      </c>
      <c r="Z16" s="42">
        <v>0</v>
      </c>
      <c r="AA16" s="41">
        <v>0</v>
      </c>
      <c r="AB16" s="44"/>
      <c r="AC16" s="49"/>
      <c r="AD16" s="50" t="s">
        <v>35</v>
      </c>
      <c r="AE16" s="47"/>
      <c r="AF16" s="47"/>
      <c r="AG16" s="47"/>
    </row>
    <row r="17" spans="1:33" s="48" customFormat="1">
      <c r="A17" s="34">
        <v>3</v>
      </c>
      <c r="B17" s="35" t="s">
        <v>36</v>
      </c>
      <c r="C17" s="36">
        <v>43111</v>
      </c>
      <c r="D17" s="37">
        <v>0</v>
      </c>
      <c r="E17" s="37">
        <v>44</v>
      </c>
      <c r="F17" s="37">
        <v>2186</v>
      </c>
      <c r="G17" s="38">
        <v>0</v>
      </c>
      <c r="H17" s="39">
        <v>0</v>
      </c>
      <c r="I17" s="40">
        <v>0</v>
      </c>
      <c r="J17" s="40">
        <v>0</v>
      </c>
      <c r="K17" s="41">
        <v>0</v>
      </c>
      <c r="L17" s="39">
        <v>0</v>
      </c>
      <c r="M17" s="39">
        <v>0</v>
      </c>
      <c r="N17" s="40">
        <v>0</v>
      </c>
      <c r="O17" s="40">
        <v>0</v>
      </c>
      <c r="P17" s="41">
        <v>0</v>
      </c>
      <c r="Q17" s="38">
        <v>0</v>
      </c>
      <c r="R17" s="39">
        <v>0</v>
      </c>
      <c r="S17" s="42">
        <v>0</v>
      </c>
      <c r="T17" s="42">
        <v>0</v>
      </c>
      <c r="U17" s="43">
        <v>0</v>
      </c>
      <c r="V17" s="41">
        <v>0</v>
      </c>
      <c r="W17" s="39">
        <v>0</v>
      </c>
      <c r="X17" s="39">
        <v>0</v>
      </c>
      <c r="Y17" s="42">
        <v>0</v>
      </c>
      <c r="Z17" s="42">
        <v>0</v>
      </c>
      <c r="AA17" s="41">
        <v>0</v>
      </c>
      <c r="AB17" s="44" t="s">
        <v>32</v>
      </c>
      <c r="AC17" s="49"/>
      <c r="AD17" s="46" t="s">
        <v>37</v>
      </c>
      <c r="AE17" s="47"/>
      <c r="AF17" s="47"/>
      <c r="AG17" s="47"/>
    </row>
    <row r="18" spans="1:33" s="48" customFormat="1">
      <c r="A18" s="34">
        <v>4</v>
      </c>
      <c r="B18" s="35" t="s">
        <v>38</v>
      </c>
      <c r="C18" s="36">
        <v>43113</v>
      </c>
      <c r="D18" s="37">
        <v>1686</v>
      </c>
      <c r="E18" s="37">
        <v>97361</v>
      </c>
      <c r="F18" s="37">
        <v>3147</v>
      </c>
      <c r="G18" s="38">
        <v>2</v>
      </c>
      <c r="H18" s="39">
        <v>0</v>
      </c>
      <c r="I18" s="40">
        <v>1</v>
      </c>
      <c r="J18" s="40">
        <v>0</v>
      </c>
      <c r="K18" s="41">
        <v>3</v>
      </c>
      <c r="L18" s="39">
        <v>0</v>
      </c>
      <c r="M18" s="39">
        <v>0</v>
      </c>
      <c r="N18" s="40">
        <v>150</v>
      </c>
      <c r="O18" s="40">
        <v>30</v>
      </c>
      <c r="P18" s="41">
        <v>180</v>
      </c>
      <c r="Q18" s="38">
        <v>29</v>
      </c>
      <c r="R18" s="39">
        <v>0</v>
      </c>
      <c r="S18" s="42">
        <v>94</v>
      </c>
      <c r="T18" s="42">
        <v>1</v>
      </c>
      <c r="U18" s="43">
        <v>0</v>
      </c>
      <c r="V18" s="41">
        <v>124</v>
      </c>
      <c r="W18" s="39">
        <v>0</v>
      </c>
      <c r="X18" s="39">
        <v>0</v>
      </c>
      <c r="Y18" s="42">
        <v>0</v>
      </c>
      <c r="Z18" s="42">
        <v>0</v>
      </c>
      <c r="AA18" s="41">
        <v>0</v>
      </c>
      <c r="AB18" s="44"/>
      <c r="AC18" s="49"/>
      <c r="AD18" s="50" t="s">
        <v>39</v>
      </c>
      <c r="AE18" s="47"/>
      <c r="AF18" s="47"/>
      <c r="AG18" s="47"/>
    </row>
    <row r="19" spans="1:33" s="48" customFormat="1" ht="22.5">
      <c r="A19" s="34">
        <v>5</v>
      </c>
      <c r="B19" s="35" t="s">
        <v>40</v>
      </c>
      <c r="C19" s="36">
        <v>43118</v>
      </c>
      <c r="D19" s="37">
        <v>2769</v>
      </c>
      <c r="E19" s="37">
        <v>95489</v>
      </c>
      <c r="F19" s="37">
        <v>5117</v>
      </c>
      <c r="G19" s="38">
        <v>0</v>
      </c>
      <c r="H19" s="39">
        <v>0</v>
      </c>
      <c r="I19" s="40">
        <v>0</v>
      </c>
      <c r="J19" s="40">
        <v>0</v>
      </c>
      <c r="K19" s="41">
        <v>0</v>
      </c>
      <c r="L19" s="39">
        <v>0</v>
      </c>
      <c r="M19" s="39">
        <v>0</v>
      </c>
      <c r="N19" s="40">
        <v>138</v>
      </c>
      <c r="O19" s="40">
        <v>0</v>
      </c>
      <c r="P19" s="41">
        <v>138</v>
      </c>
      <c r="Q19" s="38">
        <v>66</v>
      </c>
      <c r="R19" s="39">
        <v>0</v>
      </c>
      <c r="S19" s="42">
        <v>130</v>
      </c>
      <c r="T19" s="42">
        <v>8</v>
      </c>
      <c r="U19" s="43">
        <v>0</v>
      </c>
      <c r="V19" s="41">
        <v>204</v>
      </c>
      <c r="W19" s="39">
        <v>0</v>
      </c>
      <c r="X19" s="39">
        <v>0</v>
      </c>
      <c r="Y19" s="42">
        <v>0</v>
      </c>
      <c r="Z19" s="42">
        <v>0</v>
      </c>
      <c r="AA19" s="41">
        <v>0</v>
      </c>
      <c r="AB19" s="44"/>
      <c r="AC19" s="49"/>
      <c r="AD19" s="50" t="s">
        <v>41</v>
      </c>
      <c r="AE19" s="47"/>
      <c r="AF19" s="47"/>
      <c r="AG19" s="47"/>
    </row>
    <row r="20" spans="1:33" s="56" customFormat="1">
      <c r="A20" s="34">
        <v>6</v>
      </c>
      <c r="B20" s="51" t="s">
        <v>42</v>
      </c>
      <c r="C20" s="52">
        <v>43127</v>
      </c>
      <c r="D20" s="37">
        <v>1751</v>
      </c>
      <c r="E20" s="37">
        <v>73003</v>
      </c>
      <c r="F20" s="37">
        <v>3315</v>
      </c>
      <c r="G20" s="38">
        <v>2</v>
      </c>
      <c r="H20" s="39">
        <v>0</v>
      </c>
      <c r="I20" s="40">
        <v>1</v>
      </c>
      <c r="J20" s="40">
        <v>0</v>
      </c>
      <c r="K20" s="41">
        <v>3</v>
      </c>
      <c r="L20" s="39">
        <v>0</v>
      </c>
      <c r="M20" s="39">
        <v>0</v>
      </c>
      <c r="N20" s="40">
        <v>220</v>
      </c>
      <c r="O20" s="40">
        <v>1</v>
      </c>
      <c r="P20" s="41">
        <v>221</v>
      </c>
      <c r="Q20" s="38">
        <v>43</v>
      </c>
      <c r="R20" s="39">
        <v>0</v>
      </c>
      <c r="S20" s="42">
        <v>89</v>
      </c>
      <c r="T20" s="42">
        <v>1</v>
      </c>
      <c r="U20" s="43">
        <v>0</v>
      </c>
      <c r="V20" s="41">
        <v>133</v>
      </c>
      <c r="W20" s="39">
        <v>0</v>
      </c>
      <c r="X20" s="39">
        <v>0</v>
      </c>
      <c r="Y20" s="42">
        <v>23</v>
      </c>
      <c r="Z20" s="42">
        <v>0</v>
      </c>
      <c r="AA20" s="41">
        <v>23</v>
      </c>
      <c r="AB20" s="44"/>
      <c r="AC20" s="53"/>
      <c r="AD20" s="54" t="s">
        <v>43</v>
      </c>
      <c r="AE20" s="55"/>
      <c r="AF20" s="55"/>
      <c r="AG20" s="55"/>
    </row>
    <row r="21" spans="1:33" s="56" customFormat="1">
      <c r="A21" s="34">
        <v>7</v>
      </c>
      <c r="B21" s="51" t="s">
        <v>44</v>
      </c>
      <c r="C21" s="52">
        <v>43131</v>
      </c>
      <c r="D21" s="37">
        <v>1913</v>
      </c>
      <c r="E21" s="37">
        <v>88694</v>
      </c>
      <c r="F21" s="37">
        <v>3019</v>
      </c>
      <c r="G21" s="38">
        <v>20</v>
      </c>
      <c r="H21" s="39">
        <v>0</v>
      </c>
      <c r="I21" s="40">
        <v>2</v>
      </c>
      <c r="J21" s="40">
        <v>0</v>
      </c>
      <c r="K21" s="41">
        <v>22</v>
      </c>
      <c r="L21" s="39">
        <v>0</v>
      </c>
      <c r="M21" s="39">
        <v>0</v>
      </c>
      <c r="N21" s="40">
        <v>150</v>
      </c>
      <c r="O21" s="40">
        <v>6</v>
      </c>
      <c r="P21" s="41">
        <v>156</v>
      </c>
      <c r="Q21" s="38">
        <v>12</v>
      </c>
      <c r="R21" s="39">
        <v>0</v>
      </c>
      <c r="S21" s="42">
        <v>103</v>
      </c>
      <c r="T21" s="42">
        <v>3</v>
      </c>
      <c r="U21" s="43">
        <v>0</v>
      </c>
      <c r="V21" s="41">
        <v>118</v>
      </c>
      <c r="W21" s="39">
        <v>0</v>
      </c>
      <c r="X21" s="39">
        <v>0</v>
      </c>
      <c r="Y21" s="42">
        <v>0</v>
      </c>
      <c r="Z21" s="42">
        <v>1</v>
      </c>
      <c r="AA21" s="41">
        <v>1</v>
      </c>
      <c r="AB21" s="44"/>
      <c r="AC21" s="53"/>
      <c r="AD21" s="54" t="s">
        <v>45</v>
      </c>
      <c r="AE21" s="55"/>
      <c r="AF21" s="55"/>
      <c r="AG21" s="55"/>
    </row>
    <row r="22" spans="1:33" s="56" customFormat="1">
      <c r="A22" s="34">
        <v>8</v>
      </c>
      <c r="B22" s="51" t="s">
        <v>46</v>
      </c>
      <c r="C22" s="52">
        <v>43141</v>
      </c>
      <c r="D22" s="37">
        <v>3448</v>
      </c>
      <c r="E22" s="37">
        <v>91562</v>
      </c>
      <c r="F22" s="37">
        <v>4871</v>
      </c>
      <c r="G22" s="38">
        <v>3</v>
      </c>
      <c r="H22" s="39">
        <v>0</v>
      </c>
      <c r="I22" s="40">
        <v>1</v>
      </c>
      <c r="J22" s="40">
        <v>0</v>
      </c>
      <c r="K22" s="41">
        <v>4</v>
      </c>
      <c r="L22" s="39">
        <v>0</v>
      </c>
      <c r="M22" s="39">
        <v>0</v>
      </c>
      <c r="N22" s="40">
        <v>220</v>
      </c>
      <c r="O22" s="40">
        <v>0</v>
      </c>
      <c r="P22" s="41">
        <v>220</v>
      </c>
      <c r="Q22" s="38">
        <v>33</v>
      </c>
      <c r="R22" s="39">
        <v>0</v>
      </c>
      <c r="S22" s="42">
        <v>154</v>
      </c>
      <c r="T22" s="42">
        <v>7</v>
      </c>
      <c r="U22" s="43">
        <v>0</v>
      </c>
      <c r="V22" s="41">
        <v>194</v>
      </c>
      <c r="W22" s="39">
        <v>7</v>
      </c>
      <c r="X22" s="39">
        <v>0</v>
      </c>
      <c r="Y22" s="42">
        <v>9</v>
      </c>
      <c r="Z22" s="42">
        <v>0</v>
      </c>
      <c r="AA22" s="41">
        <v>16</v>
      </c>
      <c r="AB22" s="44"/>
      <c r="AC22" s="53"/>
      <c r="AD22" s="54" t="s">
        <v>47</v>
      </c>
      <c r="AE22" s="55"/>
      <c r="AF22" s="55"/>
      <c r="AG22" s="55"/>
    </row>
    <row r="23" spans="1:33" s="56" customFormat="1">
      <c r="A23" s="34">
        <v>9</v>
      </c>
      <c r="B23" s="51" t="s">
        <v>48</v>
      </c>
      <c r="C23" s="52">
        <v>43142</v>
      </c>
      <c r="D23" s="37">
        <v>0</v>
      </c>
      <c r="E23" s="37">
        <v>23</v>
      </c>
      <c r="F23" s="37">
        <v>694</v>
      </c>
      <c r="G23" s="38">
        <v>0</v>
      </c>
      <c r="H23" s="39">
        <v>0</v>
      </c>
      <c r="I23" s="40">
        <v>0</v>
      </c>
      <c r="J23" s="40">
        <v>0</v>
      </c>
      <c r="K23" s="41">
        <v>0</v>
      </c>
      <c r="L23" s="39">
        <v>0</v>
      </c>
      <c r="M23" s="39">
        <v>0</v>
      </c>
      <c r="N23" s="40">
        <v>0</v>
      </c>
      <c r="O23" s="40">
        <v>0</v>
      </c>
      <c r="P23" s="41">
        <v>0</v>
      </c>
      <c r="Q23" s="38">
        <v>0</v>
      </c>
      <c r="R23" s="39">
        <v>0</v>
      </c>
      <c r="S23" s="42">
        <v>0</v>
      </c>
      <c r="T23" s="42">
        <v>0</v>
      </c>
      <c r="U23" s="43">
        <v>0</v>
      </c>
      <c r="V23" s="41">
        <v>0</v>
      </c>
      <c r="W23" s="39">
        <v>0</v>
      </c>
      <c r="X23" s="39">
        <v>0</v>
      </c>
      <c r="Y23" s="42">
        <v>0</v>
      </c>
      <c r="Z23" s="42">
        <v>0</v>
      </c>
      <c r="AA23" s="41">
        <v>0</v>
      </c>
      <c r="AB23" s="44" t="s">
        <v>32</v>
      </c>
      <c r="AC23" s="53"/>
      <c r="AD23" s="46" t="s">
        <v>49</v>
      </c>
      <c r="AE23" s="55"/>
      <c r="AF23" s="55"/>
      <c r="AG23" s="55"/>
    </row>
    <row r="24" spans="1:33" s="56" customFormat="1">
      <c r="A24" s="34">
        <v>10</v>
      </c>
      <c r="B24" s="51" t="s">
        <v>50</v>
      </c>
      <c r="C24" s="52">
        <v>43146</v>
      </c>
      <c r="D24" s="37">
        <v>1293</v>
      </c>
      <c r="E24" s="37">
        <v>59065</v>
      </c>
      <c r="F24" s="37">
        <v>3782</v>
      </c>
      <c r="G24" s="38">
        <v>1</v>
      </c>
      <c r="H24" s="39">
        <v>0</v>
      </c>
      <c r="I24" s="40">
        <v>0</v>
      </c>
      <c r="J24" s="40">
        <v>0</v>
      </c>
      <c r="K24" s="41">
        <v>1</v>
      </c>
      <c r="L24" s="39">
        <v>0</v>
      </c>
      <c r="M24" s="39">
        <v>0</v>
      </c>
      <c r="N24" s="40">
        <v>90</v>
      </c>
      <c r="O24" s="40">
        <v>0</v>
      </c>
      <c r="P24" s="41">
        <v>90</v>
      </c>
      <c r="Q24" s="38">
        <v>41</v>
      </c>
      <c r="R24" s="39">
        <v>0</v>
      </c>
      <c r="S24" s="42">
        <v>99</v>
      </c>
      <c r="T24" s="42">
        <v>13</v>
      </c>
      <c r="U24" s="43">
        <v>0</v>
      </c>
      <c r="V24" s="41">
        <v>153</v>
      </c>
      <c r="W24" s="39">
        <v>0</v>
      </c>
      <c r="X24" s="39">
        <v>0</v>
      </c>
      <c r="Y24" s="42">
        <v>0</v>
      </c>
      <c r="Z24" s="42">
        <v>0</v>
      </c>
      <c r="AA24" s="41">
        <v>0</v>
      </c>
      <c r="AB24" s="44"/>
      <c r="AC24" s="53"/>
      <c r="AD24" s="54" t="s">
        <v>51</v>
      </c>
      <c r="AE24" s="55"/>
      <c r="AF24" s="55"/>
      <c r="AG24" s="55"/>
    </row>
    <row r="25" spans="1:33" s="56" customFormat="1">
      <c r="A25" s="34">
        <v>11</v>
      </c>
      <c r="B25" s="51" t="s">
        <v>52</v>
      </c>
      <c r="C25" s="52">
        <v>43155</v>
      </c>
      <c r="D25" s="37">
        <v>2972</v>
      </c>
      <c r="E25" s="37">
        <v>119322</v>
      </c>
      <c r="F25" s="37">
        <v>4253</v>
      </c>
      <c r="G25" s="38">
        <v>3</v>
      </c>
      <c r="H25" s="39">
        <v>0</v>
      </c>
      <c r="I25" s="40">
        <v>0</v>
      </c>
      <c r="J25" s="40">
        <v>0</v>
      </c>
      <c r="K25" s="41">
        <v>3</v>
      </c>
      <c r="L25" s="39">
        <v>0</v>
      </c>
      <c r="M25" s="39">
        <v>0</v>
      </c>
      <c r="N25" s="40">
        <v>94</v>
      </c>
      <c r="O25" s="40">
        <v>10</v>
      </c>
      <c r="P25" s="41">
        <v>104</v>
      </c>
      <c r="Q25" s="38">
        <v>8</v>
      </c>
      <c r="R25" s="39">
        <v>0</v>
      </c>
      <c r="S25" s="42">
        <v>141</v>
      </c>
      <c r="T25" s="42">
        <v>17</v>
      </c>
      <c r="U25" s="43">
        <v>0</v>
      </c>
      <c r="V25" s="41">
        <v>166</v>
      </c>
      <c r="W25" s="39">
        <v>0</v>
      </c>
      <c r="X25" s="39">
        <v>0</v>
      </c>
      <c r="Y25" s="42">
        <v>0</v>
      </c>
      <c r="Z25" s="42">
        <v>0</v>
      </c>
      <c r="AA25" s="41">
        <v>0</v>
      </c>
      <c r="AB25" s="44"/>
      <c r="AC25" s="53"/>
      <c r="AD25" s="54" t="s">
        <v>53</v>
      </c>
      <c r="AE25" s="55"/>
      <c r="AF25" s="55"/>
      <c r="AG25" s="55"/>
    </row>
    <row r="26" spans="1:33" s="56" customFormat="1">
      <c r="A26" s="34">
        <v>12</v>
      </c>
      <c r="B26" s="51" t="s">
        <v>54</v>
      </c>
      <c r="C26" s="52">
        <v>43159</v>
      </c>
      <c r="D26" s="37">
        <v>0</v>
      </c>
      <c r="E26" s="37">
        <v>7002</v>
      </c>
      <c r="F26" s="37">
        <v>10503</v>
      </c>
      <c r="G26" s="38">
        <v>0</v>
      </c>
      <c r="H26" s="39">
        <v>0</v>
      </c>
      <c r="I26" s="40">
        <v>0</v>
      </c>
      <c r="J26" s="40">
        <v>0</v>
      </c>
      <c r="K26" s="41">
        <v>0</v>
      </c>
      <c r="L26" s="39">
        <v>0</v>
      </c>
      <c r="M26" s="39">
        <v>0</v>
      </c>
      <c r="N26" s="40">
        <v>0</v>
      </c>
      <c r="O26" s="40">
        <v>0</v>
      </c>
      <c r="P26" s="41">
        <v>0</v>
      </c>
      <c r="Q26" s="38">
        <v>0</v>
      </c>
      <c r="R26" s="39">
        <v>0</v>
      </c>
      <c r="S26" s="42">
        <v>0</v>
      </c>
      <c r="T26" s="42">
        <v>0</v>
      </c>
      <c r="U26" s="43">
        <v>0</v>
      </c>
      <c r="V26" s="41">
        <v>0</v>
      </c>
      <c r="W26" s="39">
        <v>0</v>
      </c>
      <c r="X26" s="39">
        <v>0</v>
      </c>
      <c r="Y26" s="42">
        <v>0</v>
      </c>
      <c r="Z26" s="42">
        <v>0</v>
      </c>
      <c r="AA26" s="41">
        <v>0</v>
      </c>
      <c r="AB26" s="44" t="s">
        <v>32</v>
      </c>
      <c r="AC26" s="53"/>
      <c r="AD26" s="54" t="s">
        <v>55</v>
      </c>
      <c r="AE26" s="55"/>
      <c r="AF26" s="55"/>
      <c r="AG26" s="55"/>
    </row>
    <row r="27" spans="1:33" s="56" customFormat="1">
      <c r="A27" s="34">
        <v>13</v>
      </c>
      <c r="B27" s="51" t="s">
        <v>56</v>
      </c>
      <c r="C27" s="52">
        <v>43164</v>
      </c>
      <c r="D27" s="37">
        <v>2123</v>
      </c>
      <c r="E27" s="37">
        <v>96848</v>
      </c>
      <c r="F27" s="37">
        <v>3574</v>
      </c>
      <c r="G27" s="38">
        <v>15</v>
      </c>
      <c r="H27" s="39">
        <v>0</v>
      </c>
      <c r="I27" s="40">
        <v>1</v>
      </c>
      <c r="J27" s="40">
        <v>0</v>
      </c>
      <c r="K27" s="41">
        <v>16</v>
      </c>
      <c r="L27" s="39">
        <v>0</v>
      </c>
      <c r="M27" s="39">
        <v>0</v>
      </c>
      <c r="N27" s="40">
        <v>240</v>
      </c>
      <c r="O27" s="40">
        <v>10</v>
      </c>
      <c r="P27" s="41">
        <v>250</v>
      </c>
      <c r="Q27" s="38">
        <v>29</v>
      </c>
      <c r="R27" s="39">
        <v>0</v>
      </c>
      <c r="S27" s="42">
        <v>104</v>
      </c>
      <c r="T27" s="42">
        <v>11</v>
      </c>
      <c r="U27" s="43">
        <v>0</v>
      </c>
      <c r="V27" s="41">
        <v>144</v>
      </c>
      <c r="W27" s="39">
        <v>0</v>
      </c>
      <c r="X27" s="39">
        <v>0</v>
      </c>
      <c r="Y27" s="42">
        <v>0</v>
      </c>
      <c r="Z27" s="42">
        <v>0</v>
      </c>
      <c r="AA27" s="41">
        <v>0</v>
      </c>
      <c r="AB27" s="44"/>
      <c r="AC27" s="53"/>
      <c r="AD27" s="54" t="s">
        <v>57</v>
      </c>
      <c r="AE27" s="55"/>
      <c r="AF27" s="55"/>
      <c r="AG27" s="55"/>
    </row>
    <row r="28" spans="1:33" s="56" customFormat="1">
      <c r="A28" s="34">
        <v>14</v>
      </c>
      <c r="B28" s="51" t="s">
        <v>58</v>
      </c>
      <c r="C28" s="52">
        <v>43170</v>
      </c>
      <c r="D28" s="37">
        <v>0</v>
      </c>
      <c r="E28" s="37">
        <v>3340</v>
      </c>
      <c r="F28" s="37">
        <v>5113</v>
      </c>
      <c r="G28" s="38">
        <v>0</v>
      </c>
      <c r="H28" s="39">
        <v>0</v>
      </c>
      <c r="I28" s="40">
        <v>167</v>
      </c>
      <c r="J28" s="40">
        <v>0</v>
      </c>
      <c r="K28" s="41">
        <v>167</v>
      </c>
      <c r="L28" s="39">
        <v>0</v>
      </c>
      <c r="M28" s="39">
        <v>0</v>
      </c>
      <c r="N28" s="40">
        <v>0</v>
      </c>
      <c r="O28" s="40">
        <v>0</v>
      </c>
      <c r="P28" s="41">
        <v>0</v>
      </c>
      <c r="Q28" s="38">
        <v>0</v>
      </c>
      <c r="R28" s="39">
        <v>0</v>
      </c>
      <c r="S28" s="42">
        <v>0</v>
      </c>
      <c r="T28" s="42">
        <v>0</v>
      </c>
      <c r="U28" s="43">
        <v>0</v>
      </c>
      <c r="V28" s="41">
        <v>0</v>
      </c>
      <c r="W28" s="39">
        <v>0</v>
      </c>
      <c r="X28" s="39">
        <v>0</v>
      </c>
      <c r="Y28" s="42">
        <v>0</v>
      </c>
      <c r="Z28" s="42">
        <v>0</v>
      </c>
      <c r="AA28" s="41">
        <v>0</v>
      </c>
      <c r="AB28" s="44" t="s">
        <v>32</v>
      </c>
      <c r="AC28" s="53"/>
      <c r="AD28" s="46" t="s">
        <v>55</v>
      </c>
      <c r="AE28" s="55"/>
      <c r="AF28" s="55"/>
      <c r="AG28" s="55"/>
    </row>
    <row r="29" spans="1:33" s="56" customFormat="1" ht="22.5">
      <c r="A29" s="34">
        <v>15</v>
      </c>
      <c r="B29" s="51" t="s">
        <v>59</v>
      </c>
      <c r="C29" s="52">
        <v>43174</v>
      </c>
      <c r="D29" s="37">
        <v>5547</v>
      </c>
      <c r="E29" s="37">
        <v>153698</v>
      </c>
      <c r="F29" s="37">
        <v>9310</v>
      </c>
      <c r="G29" s="38">
        <v>1</v>
      </c>
      <c r="H29" s="39">
        <v>0</v>
      </c>
      <c r="I29" s="40">
        <v>0</v>
      </c>
      <c r="J29" s="40">
        <v>0</v>
      </c>
      <c r="K29" s="41">
        <v>1</v>
      </c>
      <c r="L29" s="39">
        <v>0</v>
      </c>
      <c r="M29" s="39">
        <v>0</v>
      </c>
      <c r="N29" s="40">
        <v>95</v>
      </c>
      <c r="O29" s="40">
        <v>5</v>
      </c>
      <c r="P29" s="41">
        <v>100</v>
      </c>
      <c r="Q29" s="38">
        <v>138</v>
      </c>
      <c r="R29" s="39">
        <v>0</v>
      </c>
      <c r="S29" s="42">
        <v>222</v>
      </c>
      <c r="T29" s="42">
        <v>19</v>
      </c>
      <c r="U29" s="43">
        <v>0</v>
      </c>
      <c r="V29" s="41">
        <v>379</v>
      </c>
      <c r="W29" s="39">
        <v>14</v>
      </c>
      <c r="X29" s="39">
        <v>0</v>
      </c>
      <c r="Y29" s="42">
        <v>1</v>
      </c>
      <c r="Z29" s="42">
        <v>0</v>
      </c>
      <c r="AA29" s="41">
        <v>15</v>
      </c>
      <c r="AB29" s="44"/>
      <c r="AC29" s="53"/>
      <c r="AD29" s="54" t="s">
        <v>60</v>
      </c>
      <c r="AE29" s="55"/>
      <c r="AF29" s="55"/>
      <c r="AG29" s="55"/>
    </row>
    <row r="30" spans="1:33" s="56" customFormat="1">
      <c r="A30" s="34">
        <v>16</v>
      </c>
      <c r="B30" s="51" t="s">
        <v>61</v>
      </c>
      <c r="C30" s="52">
        <v>43175</v>
      </c>
      <c r="D30" s="37">
        <v>0</v>
      </c>
      <c r="E30" s="37">
        <v>1</v>
      </c>
      <c r="F30" s="37">
        <v>17</v>
      </c>
      <c r="G30" s="38">
        <v>0</v>
      </c>
      <c r="H30" s="39">
        <v>0</v>
      </c>
      <c r="I30" s="40">
        <v>0</v>
      </c>
      <c r="J30" s="40">
        <v>0</v>
      </c>
      <c r="K30" s="41">
        <v>0</v>
      </c>
      <c r="L30" s="39">
        <v>0</v>
      </c>
      <c r="M30" s="39">
        <v>0</v>
      </c>
      <c r="N30" s="40">
        <v>0</v>
      </c>
      <c r="O30" s="40">
        <v>0</v>
      </c>
      <c r="P30" s="41">
        <v>0</v>
      </c>
      <c r="Q30" s="38">
        <v>0</v>
      </c>
      <c r="R30" s="39">
        <v>0</v>
      </c>
      <c r="S30" s="42">
        <v>0</v>
      </c>
      <c r="T30" s="42">
        <v>0</v>
      </c>
      <c r="U30" s="43">
        <v>0</v>
      </c>
      <c r="V30" s="41">
        <v>0</v>
      </c>
      <c r="W30" s="39">
        <v>0</v>
      </c>
      <c r="X30" s="39">
        <v>0</v>
      </c>
      <c r="Y30" s="42">
        <v>0</v>
      </c>
      <c r="Z30" s="42">
        <v>0</v>
      </c>
      <c r="AA30" s="41">
        <v>0</v>
      </c>
      <c r="AB30" s="44" t="s">
        <v>32</v>
      </c>
      <c r="AC30" s="53"/>
      <c r="AD30" s="46" t="s">
        <v>62</v>
      </c>
      <c r="AE30" s="55"/>
      <c r="AF30" s="55"/>
      <c r="AG30" s="55"/>
    </row>
    <row r="31" spans="1:33" s="56" customFormat="1" ht="22.5">
      <c r="A31" s="34">
        <v>17</v>
      </c>
      <c r="B31" s="51" t="s">
        <v>63</v>
      </c>
      <c r="C31" s="52">
        <v>43188</v>
      </c>
      <c r="D31" s="37">
        <v>8444</v>
      </c>
      <c r="E31" s="37">
        <v>269140</v>
      </c>
      <c r="F31" s="37">
        <v>13163</v>
      </c>
      <c r="G31" s="38">
        <v>1</v>
      </c>
      <c r="H31" s="39">
        <v>0</v>
      </c>
      <c r="I31" s="40">
        <v>0</v>
      </c>
      <c r="J31" s="40">
        <v>0</v>
      </c>
      <c r="K31" s="41">
        <v>1</v>
      </c>
      <c r="L31" s="39">
        <v>66</v>
      </c>
      <c r="M31" s="39">
        <v>0</v>
      </c>
      <c r="N31" s="40">
        <v>109</v>
      </c>
      <c r="O31" s="40">
        <v>1</v>
      </c>
      <c r="P31" s="41">
        <v>176</v>
      </c>
      <c r="Q31" s="38">
        <v>105</v>
      </c>
      <c r="R31" s="39">
        <v>0</v>
      </c>
      <c r="S31" s="42">
        <v>403</v>
      </c>
      <c r="T31" s="42">
        <v>19</v>
      </c>
      <c r="U31" s="43">
        <v>0</v>
      </c>
      <c r="V31" s="41">
        <v>527</v>
      </c>
      <c r="W31" s="39">
        <v>0</v>
      </c>
      <c r="X31" s="39">
        <v>0</v>
      </c>
      <c r="Y31" s="42">
        <v>0</v>
      </c>
      <c r="Z31" s="42">
        <v>0</v>
      </c>
      <c r="AA31" s="41">
        <v>0</v>
      </c>
      <c r="AB31" s="44"/>
      <c r="AC31" s="53"/>
      <c r="AD31" s="54" t="s">
        <v>64</v>
      </c>
      <c r="AE31" s="55"/>
      <c r="AF31" s="55"/>
      <c r="AG31" s="55"/>
    </row>
    <row r="32" spans="1:33" s="56" customFormat="1">
      <c r="A32" s="34">
        <v>18</v>
      </c>
      <c r="B32" s="51" t="s">
        <v>65</v>
      </c>
      <c r="C32" s="52">
        <v>43192</v>
      </c>
      <c r="D32" s="37">
        <v>0</v>
      </c>
      <c r="E32" s="37">
        <v>0</v>
      </c>
      <c r="F32" s="37">
        <v>6372</v>
      </c>
      <c r="G32" s="38">
        <v>3</v>
      </c>
      <c r="H32" s="39">
        <v>0</v>
      </c>
      <c r="I32" s="40">
        <v>205</v>
      </c>
      <c r="J32" s="40">
        <v>0</v>
      </c>
      <c r="K32" s="41">
        <v>208</v>
      </c>
      <c r="L32" s="39">
        <v>0</v>
      </c>
      <c r="M32" s="39">
        <v>0</v>
      </c>
      <c r="N32" s="40">
        <v>0</v>
      </c>
      <c r="O32" s="40">
        <v>0</v>
      </c>
      <c r="P32" s="41">
        <v>0</v>
      </c>
      <c r="Q32" s="38">
        <v>0</v>
      </c>
      <c r="R32" s="39">
        <v>0</v>
      </c>
      <c r="S32" s="42">
        <v>0</v>
      </c>
      <c r="T32" s="42">
        <v>0</v>
      </c>
      <c r="U32" s="43">
        <v>0</v>
      </c>
      <c r="V32" s="41">
        <v>0</v>
      </c>
      <c r="W32" s="39">
        <v>0</v>
      </c>
      <c r="X32" s="39">
        <v>0</v>
      </c>
      <c r="Y32" s="42">
        <v>0</v>
      </c>
      <c r="Z32" s="42">
        <v>0</v>
      </c>
      <c r="AA32" s="41">
        <v>0</v>
      </c>
      <c r="AB32" s="44"/>
      <c r="AC32" s="53"/>
      <c r="AD32" s="54"/>
      <c r="AE32" s="55"/>
      <c r="AF32" s="55"/>
      <c r="AG32" s="55"/>
    </row>
    <row r="33" spans="1:33" s="56" customFormat="1">
      <c r="A33" s="34">
        <v>19</v>
      </c>
      <c r="B33" s="51" t="s">
        <v>66</v>
      </c>
      <c r="C33" s="52">
        <v>43198</v>
      </c>
      <c r="D33" s="37">
        <v>0</v>
      </c>
      <c r="E33" s="37">
        <v>14468</v>
      </c>
      <c r="F33" s="37">
        <v>22017</v>
      </c>
      <c r="G33" s="38">
        <v>0</v>
      </c>
      <c r="H33" s="39">
        <v>0</v>
      </c>
      <c r="I33" s="40">
        <v>0</v>
      </c>
      <c r="J33" s="40">
        <v>0</v>
      </c>
      <c r="K33" s="41">
        <v>0</v>
      </c>
      <c r="L33" s="39">
        <v>0</v>
      </c>
      <c r="M33" s="39">
        <v>0</v>
      </c>
      <c r="N33" s="40">
        <v>0</v>
      </c>
      <c r="O33" s="40">
        <v>0</v>
      </c>
      <c r="P33" s="41">
        <v>0</v>
      </c>
      <c r="Q33" s="38">
        <v>0</v>
      </c>
      <c r="R33" s="39">
        <v>0</v>
      </c>
      <c r="S33" s="42">
        <v>0</v>
      </c>
      <c r="T33" s="42">
        <v>0</v>
      </c>
      <c r="U33" s="43">
        <v>0</v>
      </c>
      <c r="V33" s="41">
        <v>0</v>
      </c>
      <c r="W33" s="39">
        <v>0</v>
      </c>
      <c r="X33" s="39">
        <v>0</v>
      </c>
      <c r="Y33" s="42">
        <v>0</v>
      </c>
      <c r="Z33" s="42">
        <v>0</v>
      </c>
      <c r="AA33" s="41">
        <v>0</v>
      </c>
      <c r="AB33" s="44" t="s">
        <v>32</v>
      </c>
      <c r="AC33" s="53"/>
      <c r="AD33" s="46" t="s">
        <v>67</v>
      </c>
      <c r="AE33" s="55"/>
      <c r="AF33" s="55"/>
      <c r="AG33" s="55"/>
    </row>
    <row r="34" spans="1:33" s="56" customFormat="1">
      <c r="A34" s="34">
        <v>20</v>
      </c>
      <c r="B34" s="51" t="s">
        <v>68</v>
      </c>
      <c r="C34" s="52">
        <v>43199</v>
      </c>
      <c r="D34" s="37">
        <v>122</v>
      </c>
      <c r="E34" s="37">
        <v>8812</v>
      </c>
      <c r="F34" s="37">
        <v>135</v>
      </c>
      <c r="G34" s="38">
        <v>0</v>
      </c>
      <c r="H34" s="39">
        <v>0</v>
      </c>
      <c r="I34" s="40">
        <v>0</v>
      </c>
      <c r="J34" s="40">
        <v>0</v>
      </c>
      <c r="K34" s="41">
        <v>0</v>
      </c>
      <c r="L34" s="39">
        <v>126</v>
      </c>
      <c r="M34" s="39">
        <v>0</v>
      </c>
      <c r="N34" s="40">
        <v>118</v>
      </c>
      <c r="O34" s="40">
        <v>10</v>
      </c>
      <c r="P34" s="41">
        <v>254</v>
      </c>
      <c r="Q34" s="38">
        <v>0</v>
      </c>
      <c r="R34" s="39">
        <v>0</v>
      </c>
      <c r="S34" s="42">
        <v>0</v>
      </c>
      <c r="T34" s="42">
        <v>6</v>
      </c>
      <c r="U34" s="43">
        <v>0</v>
      </c>
      <c r="V34" s="41">
        <v>6</v>
      </c>
      <c r="W34" s="39">
        <v>0</v>
      </c>
      <c r="X34" s="39">
        <v>0</v>
      </c>
      <c r="Y34" s="42">
        <v>0</v>
      </c>
      <c r="Z34" s="42">
        <v>0</v>
      </c>
      <c r="AA34" s="41">
        <v>0</v>
      </c>
      <c r="AB34" s="44"/>
      <c r="AC34" s="53"/>
      <c r="AD34" s="54" t="s">
        <v>69</v>
      </c>
      <c r="AE34" s="55"/>
      <c r="AF34" s="55"/>
      <c r="AG34" s="55"/>
    </row>
    <row r="35" spans="1:33" s="56" customFormat="1">
      <c r="A35" s="34">
        <v>21</v>
      </c>
      <c r="B35" s="51" t="s">
        <v>70</v>
      </c>
      <c r="C35" s="52">
        <v>43203</v>
      </c>
      <c r="D35" s="37">
        <v>4374</v>
      </c>
      <c r="E35" s="37">
        <v>179540</v>
      </c>
      <c r="F35" s="37">
        <v>7548</v>
      </c>
      <c r="G35" s="38">
        <v>1</v>
      </c>
      <c r="H35" s="39">
        <v>0</v>
      </c>
      <c r="I35" s="40">
        <v>3</v>
      </c>
      <c r="J35" s="40">
        <v>0</v>
      </c>
      <c r="K35" s="41">
        <v>4</v>
      </c>
      <c r="L35" s="39">
        <v>50</v>
      </c>
      <c r="M35" s="39">
        <v>0</v>
      </c>
      <c r="N35" s="40">
        <v>0</v>
      </c>
      <c r="O35" s="40">
        <v>0</v>
      </c>
      <c r="P35" s="41">
        <v>50</v>
      </c>
      <c r="Q35" s="38">
        <v>24</v>
      </c>
      <c r="R35" s="39">
        <v>0</v>
      </c>
      <c r="S35" s="42">
        <v>273</v>
      </c>
      <c r="T35" s="42">
        <v>6</v>
      </c>
      <c r="U35" s="43">
        <v>0</v>
      </c>
      <c r="V35" s="41">
        <v>303</v>
      </c>
      <c r="W35" s="39">
        <v>0</v>
      </c>
      <c r="X35" s="39">
        <v>0</v>
      </c>
      <c r="Y35" s="42">
        <v>0</v>
      </c>
      <c r="Z35" s="42">
        <v>0</v>
      </c>
      <c r="AA35" s="41">
        <v>0</v>
      </c>
      <c r="AB35" s="44"/>
      <c r="AC35" s="53"/>
      <c r="AD35" s="54" t="s">
        <v>71</v>
      </c>
      <c r="AE35" s="55"/>
      <c r="AF35" s="55"/>
      <c r="AG35" s="55"/>
    </row>
    <row r="36" spans="1:33" s="56" customFormat="1" ht="22.5">
      <c r="A36" s="34">
        <v>22</v>
      </c>
      <c r="B36" s="51" t="s">
        <v>72</v>
      </c>
      <c r="C36" s="52">
        <v>43217</v>
      </c>
      <c r="D36" s="37">
        <v>7852</v>
      </c>
      <c r="E36" s="37">
        <v>243777</v>
      </c>
      <c r="F36" s="37">
        <v>12091</v>
      </c>
      <c r="G36" s="38">
        <v>1</v>
      </c>
      <c r="H36" s="39">
        <v>0</v>
      </c>
      <c r="I36" s="40">
        <v>2</v>
      </c>
      <c r="J36" s="40">
        <v>0</v>
      </c>
      <c r="K36" s="41">
        <v>3</v>
      </c>
      <c r="L36" s="39">
        <v>0</v>
      </c>
      <c r="M36" s="39">
        <v>0</v>
      </c>
      <c r="N36" s="40">
        <v>190</v>
      </c>
      <c r="O36" s="40">
        <v>15</v>
      </c>
      <c r="P36" s="41">
        <v>205</v>
      </c>
      <c r="Q36" s="38">
        <v>98</v>
      </c>
      <c r="R36" s="39">
        <v>0</v>
      </c>
      <c r="S36" s="42">
        <v>377</v>
      </c>
      <c r="T36" s="42">
        <v>11</v>
      </c>
      <c r="U36" s="43">
        <v>0</v>
      </c>
      <c r="V36" s="41">
        <v>486</v>
      </c>
      <c r="W36" s="39">
        <v>0</v>
      </c>
      <c r="X36" s="39">
        <v>0</v>
      </c>
      <c r="Y36" s="42">
        <v>0</v>
      </c>
      <c r="Z36" s="42">
        <v>0</v>
      </c>
      <c r="AA36" s="41">
        <v>0</v>
      </c>
      <c r="AB36" s="44"/>
      <c r="AC36" s="53"/>
      <c r="AD36" s="54" t="s">
        <v>73</v>
      </c>
      <c r="AE36" s="55"/>
      <c r="AF36" s="55"/>
      <c r="AG36" s="55"/>
    </row>
    <row r="37" spans="1:33" s="56" customFormat="1">
      <c r="A37" s="34">
        <v>23</v>
      </c>
      <c r="B37" s="51" t="s">
        <v>74</v>
      </c>
      <c r="C37" s="52">
        <v>43226</v>
      </c>
      <c r="D37" s="37">
        <v>1451</v>
      </c>
      <c r="E37" s="37">
        <v>51880</v>
      </c>
      <c r="F37" s="37">
        <v>2732</v>
      </c>
      <c r="G37" s="38">
        <v>0</v>
      </c>
      <c r="H37" s="39">
        <v>0</v>
      </c>
      <c r="I37" s="40">
        <v>1</v>
      </c>
      <c r="J37" s="40">
        <v>0</v>
      </c>
      <c r="K37" s="41">
        <v>1</v>
      </c>
      <c r="L37" s="39">
        <v>0</v>
      </c>
      <c r="M37" s="39">
        <v>0</v>
      </c>
      <c r="N37" s="40">
        <v>304</v>
      </c>
      <c r="O37" s="40">
        <v>10</v>
      </c>
      <c r="P37" s="41">
        <v>314</v>
      </c>
      <c r="Q37" s="38">
        <v>30</v>
      </c>
      <c r="R37" s="39">
        <v>0</v>
      </c>
      <c r="S37" s="42">
        <v>73</v>
      </c>
      <c r="T37" s="42">
        <v>5</v>
      </c>
      <c r="U37" s="43">
        <v>0</v>
      </c>
      <c r="V37" s="41">
        <v>108</v>
      </c>
      <c r="W37" s="39">
        <v>0</v>
      </c>
      <c r="X37" s="39">
        <v>0</v>
      </c>
      <c r="Y37" s="42">
        <v>0</v>
      </c>
      <c r="Z37" s="42">
        <v>0</v>
      </c>
      <c r="AA37" s="41">
        <v>0</v>
      </c>
      <c r="AB37" s="44"/>
      <c r="AC37" s="53"/>
      <c r="AD37" s="54" t="s">
        <v>75</v>
      </c>
      <c r="AE37" s="55"/>
      <c r="AF37" s="55"/>
      <c r="AG37" s="55"/>
    </row>
    <row r="38" spans="1:33" s="56" customFormat="1" ht="22.5">
      <c r="A38" s="34">
        <v>24</v>
      </c>
      <c r="B38" s="51" t="s">
        <v>76</v>
      </c>
      <c r="C38" s="52">
        <v>43232</v>
      </c>
      <c r="D38" s="37">
        <v>2390</v>
      </c>
      <c r="E38" s="37">
        <v>90770</v>
      </c>
      <c r="F38" s="37">
        <v>4983</v>
      </c>
      <c r="G38" s="38">
        <v>1</v>
      </c>
      <c r="H38" s="39">
        <v>0</v>
      </c>
      <c r="I38" s="40">
        <v>1</v>
      </c>
      <c r="J38" s="40">
        <v>0</v>
      </c>
      <c r="K38" s="41">
        <v>2</v>
      </c>
      <c r="L38" s="39">
        <v>30</v>
      </c>
      <c r="M38" s="39">
        <v>0</v>
      </c>
      <c r="N38" s="40">
        <v>240</v>
      </c>
      <c r="O38" s="40">
        <v>15</v>
      </c>
      <c r="P38" s="41">
        <v>285</v>
      </c>
      <c r="Q38" s="38">
        <v>33</v>
      </c>
      <c r="R38" s="39">
        <v>0</v>
      </c>
      <c r="S38" s="42">
        <v>153</v>
      </c>
      <c r="T38" s="42">
        <v>14</v>
      </c>
      <c r="U38" s="43">
        <v>0</v>
      </c>
      <c r="V38" s="41">
        <v>200</v>
      </c>
      <c r="W38" s="39">
        <v>0</v>
      </c>
      <c r="X38" s="39">
        <v>0</v>
      </c>
      <c r="Y38" s="42">
        <v>0</v>
      </c>
      <c r="Z38" s="42">
        <v>0</v>
      </c>
      <c r="AA38" s="41">
        <v>0</v>
      </c>
      <c r="AB38" s="44"/>
      <c r="AC38" s="53"/>
      <c r="AD38" s="54" t="s">
        <v>77</v>
      </c>
      <c r="AE38" s="55"/>
      <c r="AF38" s="55"/>
      <c r="AG38" s="55"/>
    </row>
    <row r="39" spans="1:33" s="56" customFormat="1">
      <c r="A39" s="34">
        <v>25</v>
      </c>
      <c r="B39" s="51" t="s">
        <v>78</v>
      </c>
      <c r="C39" s="52">
        <v>43233</v>
      </c>
      <c r="D39" s="37">
        <v>0</v>
      </c>
      <c r="E39" s="37">
        <v>0</v>
      </c>
      <c r="F39" s="37">
        <v>4505</v>
      </c>
      <c r="G39" s="38">
        <v>2</v>
      </c>
      <c r="H39" s="39">
        <v>0</v>
      </c>
      <c r="I39" s="40">
        <v>145</v>
      </c>
      <c r="J39" s="40">
        <v>0</v>
      </c>
      <c r="K39" s="41">
        <v>147</v>
      </c>
      <c r="L39" s="39">
        <v>0</v>
      </c>
      <c r="M39" s="39">
        <v>0</v>
      </c>
      <c r="N39" s="40">
        <v>0</v>
      </c>
      <c r="O39" s="40">
        <v>0</v>
      </c>
      <c r="P39" s="41">
        <v>0</v>
      </c>
      <c r="Q39" s="38">
        <v>0</v>
      </c>
      <c r="R39" s="39">
        <v>0</v>
      </c>
      <c r="S39" s="42">
        <v>0</v>
      </c>
      <c r="T39" s="42">
        <v>0</v>
      </c>
      <c r="U39" s="43">
        <v>0</v>
      </c>
      <c r="V39" s="41">
        <v>0</v>
      </c>
      <c r="W39" s="39">
        <v>0</v>
      </c>
      <c r="X39" s="39">
        <v>0</v>
      </c>
      <c r="Y39" s="42">
        <v>0</v>
      </c>
      <c r="Z39" s="42">
        <v>0</v>
      </c>
      <c r="AA39" s="41">
        <v>0</v>
      </c>
      <c r="AB39" s="44"/>
      <c r="AC39" s="53"/>
      <c r="AD39" s="54"/>
      <c r="AE39" s="55"/>
      <c r="AF39" s="55"/>
      <c r="AG39" s="55"/>
    </row>
    <row r="40" spans="1:33" s="56" customFormat="1" ht="22.5">
      <c r="A40" s="34">
        <v>26</v>
      </c>
      <c r="B40" s="51" t="s">
        <v>79</v>
      </c>
      <c r="C40" s="52">
        <v>43245</v>
      </c>
      <c r="D40" s="37">
        <v>7873</v>
      </c>
      <c r="E40" s="37">
        <v>159904</v>
      </c>
      <c r="F40" s="37">
        <v>11055</v>
      </c>
      <c r="G40" s="38">
        <v>0</v>
      </c>
      <c r="H40" s="39">
        <v>0</v>
      </c>
      <c r="I40" s="40">
        <v>2</v>
      </c>
      <c r="J40" s="40">
        <v>0</v>
      </c>
      <c r="K40" s="41">
        <v>2</v>
      </c>
      <c r="L40" s="39">
        <v>0</v>
      </c>
      <c r="M40" s="39">
        <v>0</v>
      </c>
      <c r="N40" s="40">
        <v>154</v>
      </c>
      <c r="O40" s="40">
        <v>10</v>
      </c>
      <c r="P40" s="41">
        <v>164</v>
      </c>
      <c r="Q40" s="38">
        <v>55</v>
      </c>
      <c r="R40" s="39">
        <v>0</v>
      </c>
      <c r="S40" s="42">
        <v>375</v>
      </c>
      <c r="T40" s="42">
        <v>11</v>
      </c>
      <c r="U40" s="43">
        <v>0</v>
      </c>
      <c r="V40" s="41">
        <v>441</v>
      </c>
      <c r="W40" s="39">
        <v>0</v>
      </c>
      <c r="X40" s="39">
        <v>0</v>
      </c>
      <c r="Y40" s="42">
        <v>0</v>
      </c>
      <c r="Z40" s="42">
        <v>0</v>
      </c>
      <c r="AA40" s="41">
        <v>0</v>
      </c>
      <c r="AB40" s="44"/>
      <c r="AC40" s="53"/>
      <c r="AD40" s="54" t="s">
        <v>80</v>
      </c>
      <c r="AE40" s="55"/>
      <c r="AF40" s="55"/>
      <c r="AG40" s="55"/>
    </row>
    <row r="41" spans="1:33" s="56" customFormat="1">
      <c r="A41" s="34">
        <v>27</v>
      </c>
      <c r="B41" s="51" t="s">
        <v>81</v>
      </c>
      <c r="C41" s="52">
        <v>43251</v>
      </c>
      <c r="D41" s="37">
        <v>0</v>
      </c>
      <c r="E41" s="37">
        <v>0</v>
      </c>
      <c r="F41" s="37">
        <v>5397</v>
      </c>
      <c r="G41" s="38">
        <v>0</v>
      </c>
      <c r="H41" s="39">
        <v>0</v>
      </c>
      <c r="I41" s="40">
        <v>173</v>
      </c>
      <c r="J41" s="40">
        <v>0</v>
      </c>
      <c r="K41" s="41">
        <v>173</v>
      </c>
      <c r="L41" s="39">
        <v>0</v>
      </c>
      <c r="M41" s="39">
        <v>0</v>
      </c>
      <c r="N41" s="40">
        <v>30</v>
      </c>
      <c r="O41" s="40">
        <v>0</v>
      </c>
      <c r="P41" s="41">
        <v>30</v>
      </c>
      <c r="Q41" s="38">
        <v>0</v>
      </c>
      <c r="R41" s="39">
        <v>0</v>
      </c>
      <c r="S41" s="42">
        <v>0</v>
      </c>
      <c r="T41" s="42">
        <v>0</v>
      </c>
      <c r="U41" s="43">
        <v>0</v>
      </c>
      <c r="V41" s="41">
        <v>0</v>
      </c>
      <c r="W41" s="39">
        <v>0</v>
      </c>
      <c r="X41" s="39">
        <v>0</v>
      </c>
      <c r="Y41" s="42">
        <v>0</v>
      </c>
      <c r="Z41" s="42">
        <v>0</v>
      </c>
      <c r="AA41" s="41">
        <v>0</v>
      </c>
      <c r="AB41" s="44"/>
      <c r="AC41" s="53"/>
      <c r="AD41" s="54" t="s">
        <v>82</v>
      </c>
      <c r="AE41" s="55"/>
      <c r="AF41" s="55"/>
      <c r="AG41" s="55"/>
    </row>
    <row r="42" spans="1:33" s="56" customFormat="1">
      <c r="A42" s="34">
        <v>28</v>
      </c>
      <c r="B42" s="51" t="s">
        <v>83</v>
      </c>
      <c r="C42" s="52">
        <v>43255</v>
      </c>
      <c r="D42" s="37">
        <v>0</v>
      </c>
      <c r="E42" s="37">
        <v>10</v>
      </c>
      <c r="F42" s="37">
        <v>25</v>
      </c>
      <c r="G42" s="38">
        <v>0</v>
      </c>
      <c r="H42" s="39">
        <v>0</v>
      </c>
      <c r="I42" s="40">
        <v>0</v>
      </c>
      <c r="J42" s="40">
        <v>0</v>
      </c>
      <c r="K42" s="41">
        <v>0</v>
      </c>
      <c r="L42" s="39">
        <v>0</v>
      </c>
      <c r="M42" s="39">
        <v>0</v>
      </c>
      <c r="N42" s="40">
        <v>0</v>
      </c>
      <c r="O42" s="40">
        <v>0</v>
      </c>
      <c r="P42" s="41">
        <v>0</v>
      </c>
      <c r="Q42" s="38">
        <v>0</v>
      </c>
      <c r="R42" s="39">
        <v>0</v>
      </c>
      <c r="S42" s="42">
        <v>0</v>
      </c>
      <c r="T42" s="42">
        <v>0</v>
      </c>
      <c r="U42" s="43">
        <v>0</v>
      </c>
      <c r="V42" s="41">
        <v>0</v>
      </c>
      <c r="W42" s="39">
        <v>0</v>
      </c>
      <c r="X42" s="39">
        <v>0</v>
      </c>
      <c r="Y42" s="42">
        <v>0</v>
      </c>
      <c r="Z42" s="42">
        <v>0</v>
      </c>
      <c r="AA42" s="41">
        <v>0</v>
      </c>
      <c r="AB42" s="44" t="s">
        <v>32</v>
      </c>
      <c r="AC42" s="53"/>
      <c r="AD42" s="54"/>
      <c r="AE42" s="55"/>
      <c r="AF42" s="55"/>
      <c r="AG42" s="55"/>
    </row>
    <row r="43" spans="1:33" s="56" customFormat="1" ht="22.5">
      <c r="A43" s="34">
        <v>29</v>
      </c>
      <c r="B43" s="51" t="s">
        <v>84</v>
      </c>
      <c r="C43" s="52">
        <v>43260</v>
      </c>
      <c r="D43" s="37">
        <v>7825</v>
      </c>
      <c r="E43" s="37">
        <v>220592</v>
      </c>
      <c r="F43" s="37">
        <v>10863</v>
      </c>
      <c r="G43" s="38">
        <v>0</v>
      </c>
      <c r="H43" s="39">
        <v>0</v>
      </c>
      <c r="I43" s="40">
        <v>0</v>
      </c>
      <c r="J43" s="40">
        <v>0</v>
      </c>
      <c r="K43" s="41">
        <v>0</v>
      </c>
      <c r="L43" s="39">
        <v>0</v>
      </c>
      <c r="M43" s="39">
        <v>0</v>
      </c>
      <c r="N43" s="40">
        <v>80</v>
      </c>
      <c r="O43" s="40">
        <v>75</v>
      </c>
      <c r="P43" s="41">
        <v>155</v>
      </c>
      <c r="Q43" s="38">
        <v>67</v>
      </c>
      <c r="R43" s="39">
        <v>0</v>
      </c>
      <c r="S43" s="42">
        <v>313</v>
      </c>
      <c r="T43" s="42">
        <v>58</v>
      </c>
      <c r="U43" s="43">
        <v>0</v>
      </c>
      <c r="V43" s="41">
        <v>438</v>
      </c>
      <c r="W43" s="39">
        <v>5</v>
      </c>
      <c r="X43" s="39">
        <v>0</v>
      </c>
      <c r="Y43" s="42">
        <v>15</v>
      </c>
      <c r="Z43" s="42">
        <v>0</v>
      </c>
      <c r="AA43" s="41">
        <v>20</v>
      </c>
      <c r="AB43" s="44"/>
      <c r="AC43" s="53"/>
      <c r="AD43" s="54" t="s">
        <v>85</v>
      </c>
      <c r="AE43" s="55"/>
      <c r="AF43" s="55"/>
      <c r="AG43" s="55"/>
    </row>
    <row r="44" spans="1:33" s="56" customFormat="1">
      <c r="A44" s="34">
        <v>30</v>
      </c>
      <c r="B44" s="51" t="s">
        <v>86</v>
      </c>
      <c r="C44" s="52">
        <v>43271</v>
      </c>
      <c r="D44" s="37">
        <v>0</v>
      </c>
      <c r="E44" s="37">
        <v>0</v>
      </c>
      <c r="F44" s="37">
        <v>1847</v>
      </c>
      <c r="G44" s="38">
        <v>0</v>
      </c>
      <c r="H44" s="39">
        <v>0</v>
      </c>
      <c r="I44" s="40">
        <v>60</v>
      </c>
      <c r="J44" s="40">
        <v>0</v>
      </c>
      <c r="K44" s="41">
        <v>60</v>
      </c>
      <c r="L44" s="39">
        <v>0</v>
      </c>
      <c r="M44" s="39">
        <v>0</v>
      </c>
      <c r="N44" s="40">
        <v>0</v>
      </c>
      <c r="O44" s="40">
        <v>0</v>
      </c>
      <c r="P44" s="41">
        <v>0</v>
      </c>
      <c r="Q44" s="38">
        <v>0</v>
      </c>
      <c r="R44" s="39">
        <v>0</v>
      </c>
      <c r="S44" s="42">
        <v>0</v>
      </c>
      <c r="T44" s="42">
        <v>0</v>
      </c>
      <c r="U44" s="43">
        <v>0</v>
      </c>
      <c r="V44" s="41">
        <v>0</v>
      </c>
      <c r="W44" s="39">
        <v>0</v>
      </c>
      <c r="X44" s="39">
        <v>0</v>
      </c>
      <c r="Y44" s="42">
        <v>0</v>
      </c>
      <c r="Z44" s="42">
        <v>0</v>
      </c>
      <c r="AA44" s="41">
        <v>0</v>
      </c>
      <c r="AB44" s="44"/>
      <c r="AC44" s="53"/>
      <c r="AD44" s="54"/>
      <c r="AE44" s="55"/>
      <c r="AF44" s="55"/>
      <c r="AG44" s="55"/>
    </row>
    <row r="45" spans="1:33" s="56" customFormat="1" ht="22.5">
      <c r="A45" s="34">
        <v>31</v>
      </c>
      <c r="B45" s="51" t="s">
        <v>87</v>
      </c>
      <c r="C45" s="52">
        <v>43272</v>
      </c>
      <c r="D45" s="37">
        <v>2520</v>
      </c>
      <c r="E45" s="37">
        <v>92768</v>
      </c>
      <c r="F45" s="37">
        <v>4886</v>
      </c>
      <c r="G45" s="38">
        <v>1</v>
      </c>
      <c r="H45" s="39">
        <v>0</v>
      </c>
      <c r="I45" s="40">
        <v>0</v>
      </c>
      <c r="J45" s="40">
        <v>0</v>
      </c>
      <c r="K45" s="41">
        <v>1</v>
      </c>
      <c r="L45" s="39">
        <v>50</v>
      </c>
      <c r="M45" s="39">
        <v>0</v>
      </c>
      <c r="N45" s="40">
        <v>228</v>
      </c>
      <c r="O45" s="40">
        <v>63</v>
      </c>
      <c r="P45" s="41">
        <v>341</v>
      </c>
      <c r="Q45" s="38">
        <v>49</v>
      </c>
      <c r="R45" s="39">
        <v>0</v>
      </c>
      <c r="S45" s="42">
        <v>135</v>
      </c>
      <c r="T45" s="42">
        <v>16</v>
      </c>
      <c r="U45" s="43">
        <v>0</v>
      </c>
      <c r="V45" s="41">
        <v>200</v>
      </c>
      <c r="W45" s="39">
        <v>0</v>
      </c>
      <c r="X45" s="39">
        <v>0</v>
      </c>
      <c r="Y45" s="42">
        <v>0</v>
      </c>
      <c r="Z45" s="42">
        <v>0</v>
      </c>
      <c r="AA45" s="41">
        <v>0</v>
      </c>
      <c r="AB45" s="44"/>
      <c r="AC45" s="53"/>
      <c r="AD45" s="54" t="s">
        <v>88</v>
      </c>
      <c r="AE45" s="55"/>
      <c r="AF45" s="55"/>
      <c r="AG45" s="55"/>
    </row>
    <row r="46" spans="1:33" s="56" customFormat="1" ht="22.5">
      <c r="A46" s="34">
        <v>32</v>
      </c>
      <c r="B46" s="51" t="s">
        <v>89</v>
      </c>
      <c r="C46" s="52">
        <v>43275</v>
      </c>
      <c r="D46" s="37">
        <v>2622</v>
      </c>
      <c r="E46" s="37">
        <v>130627</v>
      </c>
      <c r="F46" s="37">
        <v>4439</v>
      </c>
      <c r="G46" s="38">
        <v>0</v>
      </c>
      <c r="H46" s="39">
        <v>0</v>
      </c>
      <c r="I46" s="40">
        <v>1</v>
      </c>
      <c r="J46" s="40">
        <v>1</v>
      </c>
      <c r="K46" s="41">
        <v>2</v>
      </c>
      <c r="L46" s="39">
        <v>0</v>
      </c>
      <c r="M46" s="39">
        <v>0</v>
      </c>
      <c r="N46" s="40">
        <v>218</v>
      </c>
      <c r="O46" s="40">
        <v>35</v>
      </c>
      <c r="P46" s="41">
        <v>253</v>
      </c>
      <c r="Q46" s="38">
        <v>40</v>
      </c>
      <c r="R46" s="39">
        <v>0</v>
      </c>
      <c r="S46" s="42">
        <v>83</v>
      </c>
      <c r="T46" s="42">
        <v>57</v>
      </c>
      <c r="U46" s="43">
        <v>0</v>
      </c>
      <c r="V46" s="41">
        <v>180</v>
      </c>
      <c r="W46" s="39">
        <v>0</v>
      </c>
      <c r="X46" s="39">
        <v>0</v>
      </c>
      <c r="Y46" s="42">
        <v>2</v>
      </c>
      <c r="Z46" s="42">
        <v>0</v>
      </c>
      <c r="AA46" s="41">
        <v>2</v>
      </c>
      <c r="AB46" s="44"/>
      <c r="AC46" s="53"/>
      <c r="AD46" s="54" t="s">
        <v>90</v>
      </c>
      <c r="AE46" s="55"/>
      <c r="AF46" s="55"/>
      <c r="AG46" s="55"/>
    </row>
    <row r="47" spans="1:33" s="56" customFormat="1">
      <c r="A47" s="34">
        <v>33</v>
      </c>
      <c r="B47" s="51" t="s">
        <v>91</v>
      </c>
      <c r="C47" s="52">
        <v>43285</v>
      </c>
      <c r="D47" s="37">
        <v>2065</v>
      </c>
      <c r="E47" s="37">
        <v>72279</v>
      </c>
      <c r="F47" s="37">
        <v>3168</v>
      </c>
      <c r="G47" s="38">
        <v>8</v>
      </c>
      <c r="H47" s="39">
        <v>0</v>
      </c>
      <c r="I47" s="40">
        <v>1</v>
      </c>
      <c r="J47" s="40">
        <v>0</v>
      </c>
      <c r="K47" s="41">
        <v>9</v>
      </c>
      <c r="L47" s="39">
        <v>0</v>
      </c>
      <c r="M47" s="39">
        <v>0</v>
      </c>
      <c r="N47" s="40">
        <v>200</v>
      </c>
      <c r="O47" s="40">
        <v>55</v>
      </c>
      <c r="P47" s="41">
        <v>255</v>
      </c>
      <c r="Q47" s="38">
        <v>17</v>
      </c>
      <c r="R47" s="39">
        <v>0</v>
      </c>
      <c r="S47" s="42">
        <v>104</v>
      </c>
      <c r="T47" s="42">
        <v>4</v>
      </c>
      <c r="U47" s="43">
        <v>0</v>
      </c>
      <c r="V47" s="41">
        <v>125</v>
      </c>
      <c r="W47" s="39">
        <v>1</v>
      </c>
      <c r="X47" s="39">
        <v>0</v>
      </c>
      <c r="Y47" s="42">
        <v>0</v>
      </c>
      <c r="Z47" s="42">
        <v>17</v>
      </c>
      <c r="AA47" s="41">
        <v>18</v>
      </c>
      <c r="AB47" s="44"/>
      <c r="AC47" s="53"/>
      <c r="AD47" s="54" t="s">
        <v>92</v>
      </c>
      <c r="AE47" s="55"/>
      <c r="AF47" s="55"/>
      <c r="AG47" s="55"/>
    </row>
    <row r="48" spans="1:33" s="56" customFormat="1" ht="22.5">
      <c r="A48" s="34">
        <v>34</v>
      </c>
      <c r="B48" s="51" t="s">
        <v>93</v>
      </c>
      <c r="C48" s="52">
        <v>43290</v>
      </c>
      <c r="D48" s="37">
        <v>1991</v>
      </c>
      <c r="E48" s="37">
        <v>131455</v>
      </c>
      <c r="F48" s="37">
        <v>4109</v>
      </c>
      <c r="G48" s="38">
        <v>32</v>
      </c>
      <c r="H48" s="39">
        <v>0</v>
      </c>
      <c r="I48" s="40">
        <v>1</v>
      </c>
      <c r="J48" s="40">
        <v>0</v>
      </c>
      <c r="K48" s="41">
        <v>33</v>
      </c>
      <c r="L48" s="39">
        <v>0</v>
      </c>
      <c r="M48" s="39">
        <v>0</v>
      </c>
      <c r="N48" s="40">
        <v>150</v>
      </c>
      <c r="O48" s="40">
        <v>55</v>
      </c>
      <c r="P48" s="41">
        <v>205</v>
      </c>
      <c r="Q48" s="38">
        <v>58</v>
      </c>
      <c r="R48" s="39">
        <v>0</v>
      </c>
      <c r="S48" s="42">
        <v>82</v>
      </c>
      <c r="T48" s="42">
        <v>25</v>
      </c>
      <c r="U48" s="43">
        <v>0</v>
      </c>
      <c r="V48" s="41">
        <v>165</v>
      </c>
      <c r="W48" s="39">
        <v>0</v>
      </c>
      <c r="X48" s="39">
        <v>0</v>
      </c>
      <c r="Y48" s="42">
        <v>0</v>
      </c>
      <c r="Z48" s="42">
        <v>0</v>
      </c>
      <c r="AA48" s="41">
        <v>0</v>
      </c>
      <c r="AB48" s="44"/>
      <c r="AC48" s="53"/>
      <c r="AD48" s="54" t="s">
        <v>94</v>
      </c>
      <c r="AE48" s="55"/>
      <c r="AF48" s="55"/>
      <c r="AG48" s="55"/>
    </row>
    <row r="49" spans="1:33" s="56" customFormat="1">
      <c r="A49" s="34">
        <v>35</v>
      </c>
      <c r="B49" s="51" t="s">
        <v>95</v>
      </c>
      <c r="C49" s="52">
        <v>43291</v>
      </c>
      <c r="D49" s="37">
        <v>0</v>
      </c>
      <c r="E49" s="37">
        <v>0</v>
      </c>
      <c r="F49" s="37">
        <v>5624</v>
      </c>
      <c r="G49" s="38">
        <v>0</v>
      </c>
      <c r="H49" s="39">
        <v>0</v>
      </c>
      <c r="I49" s="40">
        <v>183</v>
      </c>
      <c r="J49" s="40">
        <v>0</v>
      </c>
      <c r="K49" s="41">
        <v>183</v>
      </c>
      <c r="L49" s="39">
        <v>0</v>
      </c>
      <c r="M49" s="39">
        <v>0</v>
      </c>
      <c r="N49" s="40">
        <v>0</v>
      </c>
      <c r="O49" s="40">
        <v>0</v>
      </c>
      <c r="P49" s="41">
        <v>0</v>
      </c>
      <c r="Q49" s="38">
        <v>0</v>
      </c>
      <c r="R49" s="39">
        <v>0</v>
      </c>
      <c r="S49" s="42">
        <v>0</v>
      </c>
      <c r="T49" s="42">
        <v>0</v>
      </c>
      <c r="U49" s="43">
        <v>0</v>
      </c>
      <c r="V49" s="41">
        <v>0</v>
      </c>
      <c r="W49" s="39">
        <v>0</v>
      </c>
      <c r="X49" s="39">
        <v>0</v>
      </c>
      <c r="Y49" s="42">
        <v>0</v>
      </c>
      <c r="Z49" s="42">
        <v>0</v>
      </c>
      <c r="AA49" s="41">
        <v>0</v>
      </c>
      <c r="AB49" s="44"/>
      <c r="AC49" s="53"/>
      <c r="AD49" s="54"/>
      <c r="AE49" s="55"/>
      <c r="AF49" s="55"/>
      <c r="AG49" s="55"/>
    </row>
    <row r="50" spans="1:33" s="56" customFormat="1">
      <c r="A50" s="34">
        <v>36</v>
      </c>
      <c r="B50" s="51" t="s">
        <v>96</v>
      </c>
      <c r="C50" s="52">
        <v>43297</v>
      </c>
      <c r="D50" s="37">
        <v>0</v>
      </c>
      <c r="E50" s="37">
        <v>4419</v>
      </c>
      <c r="F50" s="37">
        <v>6928</v>
      </c>
      <c r="G50" s="38">
        <v>0</v>
      </c>
      <c r="H50" s="39">
        <v>0</v>
      </c>
      <c r="I50" s="40">
        <v>0</v>
      </c>
      <c r="J50" s="40">
        <v>0</v>
      </c>
      <c r="K50" s="41">
        <v>0</v>
      </c>
      <c r="L50" s="39">
        <v>0</v>
      </c>
      <c r="M50" s="39">
        <v>0</v>
      </c>
      <c r="N50" s="40">
        <v>0</v>
      </c>
      <c r="O50" s="40">
        <v>0</v>
      </c>
      <c r="P50" s="41">
        <v>0</v>
      </c>
      <c r="Q50" s="38">
        <v>0</v>
      </c>
      <c r="R50" s="39">
        <v>0</v>
      </c>
      <c r="S50" s="42">
        <v>0</v>
      </c>
      <c r="T50" s="42">
        <v>0</v>
      </c>
      <c r="U50" s="43">
        <v>0</v>
      </c>
      <c r="V50" s="41">
        <v>0</v>
      </c>
      <c r="W50" s="39">
        <v>0</v>
      </c>
      <c r="X50" s="39">
        <v>0</v>
      </c>
      <c r="Y50" s="42">
        <v>0</v>
      </c>
      <c r="Z50" s="42">
        <v>0</v>
      </c>
      <c r="AA50" s="41">
        <v>0</v>
      </c>
      <c r="AB50" s="44" t="s">
        <v>32</v>
      </c>
      <c r="AC50" s="53"/>
      <c r="AD50" s="46" t="s">
        <v>97</v>
      </c>
      <c r="AE50" s="55"/>
      <c r="AF50" s="55"/>
      <c r="AG50" s="55"/>
    </row>
    <row r="51" spans="1:33" s="56" customFormat="1" ht="22.5">
      <c r="A51" s="34">
        <v>37</v>
      </c>
      <c r="B51" s="51" t="s">
        <v>98</v>
      </c>
      <c r="C51" s="52">
        <v>43305</v>
      </c>
      <c r="D51" s="37">
        <v>5378</v>
      </c>
      <c r="E51" s="37">
        <v>133574</v>
      </c>
      <c r="F51" s="37">
        <v>8661</v>
      </c>
      <c r="G51" s="38">
        <v>82</v>
      </c>
      <c r="H51" s="39">
        <v>0</v>
      </c>
      <c r="I51" s="40">
        <v>2</v>
      </c>
      <c r="J51" s="40">
        <v>0</v>
      </c>
      <c r="K51" s="41">
        <v>84</v>
      </c>
      <c r="L51" s="39">
        <v>96</v>
      </c>
      <c r="M51" s="39">
        <v>0</v>
      </c>
      <c r="N51" s="40">
        <v>50</v>
      </c>
      <c r="O51" s="40">
        <v>1</v>
      </c>
      <c r="P51" s="41">
        <v>147</v>
      </c>
      <c r="Q51" s="38">
        <v>70</v>
      </c>
      <c r="R51" s="39">
        <v>0</v>
      </c>
      <c r="S51" s="42">
        <v>257</v>
      </c>
      <c r="T51" s="42">
        <v>21</v>
      </c>
      <c r="U51" s="43">
        <v>0</v>
      </c>
      <c r="V51" s="41">
        <v>348</v>
      </c>
      <c r="W51" s="39">
        <v>0</v>
      </c>
      <c r="X51" s="39">
        <v>0</v>
      </c>
      <c r="Y51" s="42">
        <v>1</v>
      </c>
      <c r="Z51" s="42">
        <v>0</v>
      </c>
      <c r="AA51" s="41">
        <v>1</v>
      </c>
      <c r="AB51" s="44"/>
      <c r="AC51" s="53"/>
      <c r="AD51" s="54" t="s">
        <v>99</v>
      </c>
      <c r="AE51" s="55"/>
      <c r="AF51" s="55"/>
      <c r="AG51" s="55"/>
    </row>
    <row r="52" spans="1:33" s="56" customFormat="1">
      <c r="A52" s="34">
        <v>38</v>
      </c>
      <c r="B52" s="51" t="s">
        <v>100</v>
      </c>
      <c r="C52" s="52">
        <v>43309</v>
      </c>
      <c r="D52" s="37">
        <v>2857</v>
      </c>
      <c r="E52" s="37">
        <v>92298</v>
      </c>
      <c r="F52" s="37">
        <v>4087</v>
      </c>
      <c r="G52" s="38">
        <v>23</v>
      </c>
      <c r="H52" s="39">
        <v>0</v>
      </c>
      <c r="I52" s="40">
        <v>3</v>
      </c>
      <c r="J52" s="40">
        <v>0</v>
      </c>
      <c r="K52" s="41">
        <v>26</v>
      </c>
      <c r="L52" s="39">
        <v>60</v>
      </c>
      <c r="M52" s="39">
        <v>0</v>
      </c>
      <c r="N52" s="40">
        <v>60</v>
      </c>
      <c r="O52" s="40">
        <v>0</v>
      </c>
      <c r="P52" s="41">
        <v>120</v>
      </c>
      <c r="Q52" s="38">
        <v>16</v>
      </c>
      <c r="R52" s="39">
        <v>0</v>
      </c>
      <c r="S52" s="42">
        <v>114</v>
      </c>
      <c r="T52" s="42">
        <v>34</v>
      </c>
      <c r="U52" s="43">
        <v>0</v>
      </c>
      <c r="V52" s="41">
        <v>164</v>
      </c>
      <c r="W52" s="39">
        <v>0</v>
      </c>
      <c r="X52" s="39">
        <v>0</v>
      </c>
      <c r="Y52" s="42">
        <v>0</v>
      </c>
      <c r="Z52" s="42">
        <v>0</v>
      </c>
      <c r="AA52" s="41">
        <v>0</v>
      </c>
      <c r="AB52" s="44"/>
      <c r="AC52" s="53"/>
      <c r="AD52" s="54" t="s">
        <v>101</v>
      </c>
      <c r="AE52" s="55"/>
      <c r="AF52" s="55"/>
      <c r="AG52" s="55"/>
    </row>
    <row r="53" spans="1:33" s="56" customFormat="1" ht="22.5">
      <c r="A53" s="34">
        <v>39</v>
      </c>
      <c r="B53" s="51" t="s">
        <v>102</v>
      </c>
      <c r="C53" s="52">
        <v>43322</v>
      </c>
      <c r="D53" s="37">
        <v>2351</v>
      </c>
      <c r="E53" s="37">
        <v>123210</v>
      </c>
      <c r="F53" s="37">
        <v>4767</v>
      </c>
      <c r="G53" s="38">
        <v>0</v>
      </c>
      <c r="H53" s="39">
        <v>0</v>
      </c>
      <c r="I53" s="40">
        <v>1</v>
      </c>
      <c r="J53" s="40">
        <v>0</v>
      </c>
      <c r="K53" s="41">
        <v>1</v>
      </c>
      <c r="L53" s="39">
        <v>25</v>
      </c>
      <c r="M53" s="39">
        <v>0</v>
      </c>
      <c r="N53" s="40">
        <v>56</v>
      </c>
      <c r="O53" s="40">
        <v>0</v>
      </c>
      <c r="P53" s="41">
        <v>81</v>
      </c>
      <c r="Q53" s="38">
        <v>63</v>
      </c>
      <c r="R53" s="39">
        <v>0</v>
      </c>
      <c r="S53" s="42">
        <v>104</v>
      </c>
      <c r="T53" s="42">
        <v>28</v>
      </c>
      <c r="U53" s="43">
        <v>0</v>
      </c>
      <c r="V53" s="41">
        <v>195</v>
      </c>
      <c r="W53" s="39">
        <v>60</v>
      </c>
      <c r="X53" s="39">
        <v>0</v>
      </c>
      <c r="Y53" s="42">
        <v>19</v>
      </c>
      <c r="Z53" s="42">
        <v>0</v>
      </c>
      <c r="AA53" s="41">
        <v>79</v>
      </c>
      <c r="AB53" s="44"/>
      <c r="AC53" s="53"/>
      <c r="AD53" s="54" t="s">
        <v>103</v>
      </c>
      <c r="AE53" s="55"/>
      <c r="AF53" s="55"/>
      <c r="AG53" s="55"/>
    </row>
    <row r="54" spans="1:33" s="56" customFormat="1">
      <c r="A54" s="34">
        <v>40</v>
      </c>
      <c r="B54" s="51" t="s">
        <v>104</v>
      </c>
      <c r="C54" s="52">
        <v>43325</v>
      </c>
      <c r="D54" s="37">
        <v>0</v>
      </c>
      <c r="E54" s="37">
        <v>158</v>
      </c>
      <c r="F54" s="37">
        <v>1383</v>
      </c>
      <c r="G54" s="38">
        <v>0</v>
      </c>
      <c r="H54" s="39">
        <v>0</v>
      </c>
      <c r="I54" s="40">
        <v>0</v>
      </c>
      <c r="J54" s="40">
        <v>0</v>
      </c>
      <c r="K54" s="41">
        <v>0</v>
      </c>
      <c r="L54" s="39">
        <v>0</v>
      </c>
      <c r="M54" s="39">
        <v>0</v>
      </c>
      <c r="N54" s="40">
        <v>0</v>
      </c>
      <c r="O54" s="40">
        <v>0</v>
      </c>
      <c r="P54" s="41">
        <v>0</v>
      </c>
      <c r="Q54" s="38">
        <v>0</v>
      </c>
      <c r="R54" s="39">
        <v>0</v>
      </c>
      <c r="S54" s="42">
        <v>0</v>
      </c>
      <c r="T54" s="42">
        <v>0</v>
      </c>
      <c r="U54" s="43">
        <v>0</v>
      </c>
      <c r="V54" s="41">
        <v>0</v>
      </c>
      <c r="W54" s="39">
        <v>0</v>
      </c>
      <c r="X54" s="39">
        <v>0</v>
      </c>
      <c r="Y54" s="42">
        <v>0</v>
      </c>
      <c r="Z54" s="42">
        <v>0</v>
      </c>
      <c r="AA54" s="41">
        <v>0</v>
      </c>
      <c r="AB54" s="44" t="s">
        <v>32</v>
      </c>
      <c r="AC54" s="53"/>
      <c r="AD54" s="46" t="s">
        <v>105</v>
      </c>
      <c r="AE54" s="55"/>
      <c r="AF54" s="55"/>
      <c r="AG54" s="55"/>
    </row>
    <row r="55" spans="1:33" s="56" customFormat="1">
      <c r="A55" s="34">
        <v>41</v>
      </c>
      <c r="B55" s="51" t="s">
        <v>106</v>
      </c>
      <c r="C55" s="52">
        <v>43327</v>
      </c>
      <c r="D55" s="37">
        <v>0</v>
      </c>
      <c r="E55" s="37">
        <v>160</v>
      </c>
      <c r="F55" s="37">
        <v>4875</v>
      </c>
      <c r="G55" s="38">
        <v>6</v>
      </c>
      <c r="H55" s="39">
        <v>0</v>
      </c>
      <c r="I55" s="40">
        <v>154</v>
      </c>
      <c r="J55" s="40">
        <v>0</v>
      </c>
      <c r="K55" s="41">
        <v>160</v>
      </c>
      <c r="L55" s="39">
        <v>40</v>
      </c>
      <c r="M55" s="39">
        <v>0</v>
      </c>
      <c r="N55" s="40">
        <v>0</v>
      </c>
      <c r="O55" s="40">
        <v>0</v>
      </c>
      <c r="P55" s="41">
        <v>40</v>
      </c>
      <c r="Q55" s="38">
        <v>0</v>
      </c>
      <c r="R55" s="39">
        <v>0</v>
      </c>
      <c r="S55" s="42">
        <v>0</v>
      </c>
      <c r="T55" s="42">
        <v>0</v>
      </c>
      <c r="U55" s="43">
        <v>0</v>
      </c>
      <c r="V55" s="41">
        <v>0</v>
      </c>
      <c r="W55" s="39">
        <v>0</v>
      </c>
      <c r="X55" s="39">
        <v>0</v>
      </c>
      <c r="Y55" s="42">
        <v>0</v>
      </c>
      <c r="Z55" s="42">
        <v>0</v>
      </c>
      <c r="AA55" s="41">
        <v>0</v>
      </c>
      <c r="AB55" s="44"/>
      <c r="AC55" s="53"/>
      <c r="AD55" s="54"/>
      <c r="AE55" s="55"/>
      <c r="AF55" s="55"/>
      <c r="AG55" s="55"/>
    </row>
    <row r="56" spans="1:33" s="56" customFormat="1" ht="22.5">
      <c r="A56" s="34">
        <v>42</v>
      </c>
      <c r="B56" s="51" t="s">
        <v>107</v>
      </c>
      <c r="C56" s="52">
        <v>43336</v>
      </c>
      <c r="D56" s="37">
        <v>3828</v>
      </c>
      <c r="E56" s="37">
        <v>126371</v>
      </c>
      <c r="F56" s="37">
        <v>6431</v>
      </c>
      <c r="G56" s="38">
        <v>31</v>
      </c>
      <c r="H56" s="39">
        <v>0</v>
      </c>
      <c r="I56" s="40">
        <v>3</v>
      </c>
      <c r="J56" s="40">
        <v>0</v>
      </c>
      <c r="K56" s="41">
        <v>34</v>
      </c>
      <c r="L56" s="39">
        <v>75</v>
      </c>
      <c r="M56" s="39">
        <v>0</v>
      </c>
      <c r="N56" s="40">
        <v>114</v>
      </c>
      <c r="O56" s="40">
        <v>0</v>
      </c>
      <c r="P56" s="41">
        <v>189</v>
      </c>
      <c r="Q56" s="38">
        <v>50</v>
      </c>
      <c r="R56" s="39">
        <v>0</v>
      </c>
      <c r="S56" s="42">
        <v>192</v>
      </c>
      <c r="T56" s="42">
        <v>20</v>
      </c>
      <c r="U56" s="43">
        <v>0</v>
      </c>
      <c r="V56" s="41">
        <v>262</v>
      </c>
      <c r="W56" s="39">
        <v>80</v>
      </c>
      <c r="X56" s="39">
        <v>0</v>
      </c>
      <c r="Y56" s="42">
        <v>136</v>
      </c>
      <c r="Z56" s="42">
        <v>0</v>
      </c>
      <c r="AA56" s="41">
        <v>216</v>
      </c>
      <c r="AB56" s="44"/>
      <c r="AC56" s="53"/>
      <c r="AD56" s="54" t="s">
        <v>108</v>
      </c>
      <c r="AE56" s="55"/>
      <c r="AF56" s="55"/>
      <c r="AG56" s="55"/>
    </row>
    <row r="57" spans="1:33" s="56" customFormat="1">
      <c r="A57" s="34">
        <v>43</v>
      </c>
      <c r="B57" s="51" t="s">
        <v>109</v>
      </c>
      <c r="C57" s="52">
        <v>43344</v>
      </c>
      <c r="D57" s="37">
        <v>0</v>
      </c>
      <c r="E57" s="37">
        <v>171</v>
      </c>
      <c r="F57" s="37">
        <v>5198</v>
      </c>
      <c r="G57" s="38">
        <v>3</v>
      </c>
      <c r="H57" s="39">
        <v>0</v>
      </c>
      <c r="I57" s="40">
        <v>168</v>
      </c>
      <c r="J57" s="40">
        <v>0</v>
      </c>
      <c r="K57" s="41">
        <v>171</v>
      </c>
      <c r="L57" s="39">
        <v>0</v>
      </c>
      <c r="M57" s="39">
        <v>0</v>
      </c>
      <c r="N57" s="40">
        <v>0</v>
      </c>
      <c r="O57" s="40">
        <v>0</v>
      </c>
      <c r="P57" s="41">
        <v>0</v>
      </c>
      <c r="Q57" s="38">
        <v>0</v>
      </c>
      <c r="R57" s="39">
        <v>0</v>
      </c>
      <c r="S57" s="42">
        <v>0</v>
      </c>
      <c r="T57" s="42">
        <v>0</v>
      </c>
      <c r="U57" s="43">
        <v>0</v>
      </c>
      <c r="V57" s="41">
        <v>0</v>
      </c>
      <c r="W57" s="39" t="s">
        <v>110</v>
      </c>
      <c r="X57" s="39">
        <v>0</v>
      </c>
      <c r="Y57" s="42">
        <v>0</v>
      </c>
      <c r="Z57" s="42">
        <v>0</v>
      </c>
      <c r="AA57" s="41">
        <v>0</v>
      </c>
      <c r="AB57" s="44"/>
      <c r="AC57" s="53"/>
      <c r="AD57" s="54"/>
      <c r="AE57" s="55"/>
      <c r="AF57" s="55"/>
      <c r="AG57" s="55"/>
    </row>
    <row r="58" spans="1:33" s="56" customFormat="1" ht="22.5">
      <c r="A58" s="34">
        <v>44</v>
      </c>
      <c r="B58" s="51" t="s">
        <v>111</v>
      </c>
      <c r="C58" s="52">
        <v>43345</v>
      </c>
      <c r="D58" s="37">
        <v>1736</v>
      </c>
      <c r="E58" s="37">
        <v>64961</v>
      </c>
      <c r="F58" s="37">
        <v>3146</v>
      </c>
      <c r="G58" s="38">
        <v>1</v>
      </c>
      <c r="H58" s="39">
        <v>0</v>
      </c>
      <c r="I58" s="40">
        <v>0</v>
      </c>
      <c r="J58" s="40">
        <v>0</v>
      </c>
      <c r="K58" s="41">
        <v>1</v>
      </c>
      <c r="L58" s="39">
        <v>0</v>
      </c>
      <c r="M58" s="39">
        <v>0</v>
      </c>
      <c r="N58" s="40">
        <v>50</v>
      </c>
      <c r="O58" s="40">
        <v>0</v>
      </c>
      <c r="P58" s="41">
        <v>50</v>
      </c>
      <c r="Q58" s="38">
        <v>36</v>
      </c>
      <c r="R58" s="39">
        <v>0</v>
      </c>
      <c r="S58" s="42">
        <v>79</v>
      </c>
      <c r="T58" s="42">
        <v>13</v>
      </c>
      <c r="U58" s="43">
        <v>0</v>
      </c>
      <c r="V58" s="41">
        <v>128</v>
      </c>
      <c r="W58" s="39">
        <v>0</v>
      </c>
      <c r="X58" s="39">
        <v>0</v>
      </c>
      <c r="Y58" s="42">
        <v>0</v>
      </c>
      <c r="Z58" s="42">
        <v>0</v>
      </c>
      <c r="AA58" s="41">
        <v>0</v>
      </c>
      <c r="AB58" s="44"/>
      <c r="AC58" s="53"/>
      <c r="AD58" s="54" t="s">
        <v>112</v>
      </c>
      <c r="AE58" s="55"/>
      <c r="AF58" s="55"/>
      <c r="AG58" s="55"/>
    </row>
    <row r="59" spans="1:33" s="56" customFormat="1">
      <c r="A59" s="34">
        <v>45</v>
      </c>
      <c r="B59" s="51" t="s">
        <v>113</v>
      </c>
      <c r="C59" s="52">
        <v>43350</v>
      </c>
      <c r="D59" s="37">
        <v>1385</v>
      </c>
      <c r="E59" s="37">
        <v>65107</v>
      </c>
      <c r="F59" s="37">
        <v>2639</v>
      </c>
      <c r="G59" s="38">
        <v>30</v>
      </c>
      <c r="H59" s="39">
        <v>0</v>
      </c>
      <c r="I59" s="40">
        <v>1</v>
      </c>
      <c r="J59" s="40">
        <v>0</v>
      </c>
      <c r="K59" s="41">
        <v>31</v>
      </c>
      <c r="L59" s="39">
        <v>0</v>
      </c>
      <c r="M59" s="39">
        <v>0</v>
      </c>
      <c r="N59" s="40">
        <v>50</v>
      </c>
      <c r="O59" s="40">
        <v>0</v>
      </c>
      <c r="P59" s="41">
        <v>50</v>
      </c>
      <c r="Q59" s="38">
        <v>30</v>
      </c>
      <c r="R59" s="39">
        <v>0</v>
      </c>
      <c r="S59" s="42">
        <v>70</v>
      </c>
      <c r="T59" s="42">
        <v>5</v>
      </c>
      <c r="U59" s="43">
        <v>0</v>
      </c>
      <c r="V59" s="41">
        <v>105</v>
      </c>
      <c r="W59" s="39">
        <v>0</v>
      </c>
      <c r="X59" s="39">
        <v>0</v>
      </c>
      <c r="Y59" s="42">
        <v>50</v>
      </c>
      <c r="Z59" s="42">
        <v>0</v>
      </c>
      <c r="AA59" s="41">
        <v>50</v>
      </c>
      <c r="AB59" s="44"/>
      <c r="AC59" s="53"/>
      <c r="AD59" s="54" t="s">
        <v>114</v>
      </c>
      <c r="AE59" s="55"/>
      <c r="AF59" s="55"/>
      <c r="AG59" s="55"/>
    </row>
    <row r="60" spans="1:33" s="56" customFormat="1" ht="22.5">
      <c r="A60" s="34">
        <v>46</v>
      </c>
      <c r="B60" s="51" t="s">
        <v>115</v>
      </c>
      <c r="C60" s="52">
        <v>43362</v>
      </c>
      <c r="D60" s="37">
        <v>1872</v>
      </c>
      <c r="E60" s="37">
        <v>19562</v>
      </c>
      <c r="F60" s="37">
        <v>3094</v>
      </c>
      <c r="G60" s="38">
        <v>29</v>
      </c>
      <c r="H60" s="39">
        <v>0</v>
      </c>
      <c r="I60" s="40">
        <v>0</v>
      </c>
      <c r="J60" s="40">
        <v>0</v>
      </c>
      <c r="K60" s="41">
        <v>29</v>
      </c>
      <c r="L60" s="39">
        <v>0</v>
      </c>
      <c r="M60" s="39">
        <v>0</v>
      </c>
      <c r="N60" s="40">
        <v>50</v>
      </c>
      <c r="O60" s="40">
        <v>15</v>
      </c>
      <c r="P60" s="41">
        <v>65</v>
      </c>
      <c r="Q60" s="38">
        <v>24</v>
      </c>
      <c r="R60" s="39">
        <v>0</v>
      </c>
      <c r="S60" s="42">
        <v>94</v>
      </c>
      <c r="T60" s="42">
        <v>6</v>
      </c>
      <c r="U60" s="43">
        <v>0</v>
      </c>
      <c r="V60" s="41">
        <v>124</v>
      </c>
      <c r="W60" s="39">
        <v>0</v>
      </c>
      <c r="X60" s="39">
        <v>0</v>
      </c>
      <c r="Y60" s="42">
        <v>7</v>
      </c>
      <c r="Z60" s="42">
        <v>0</v>
      </c>
      <c r="AA60" s="41">
        <v>7</v>
      </c>
      <c r="AB60" s="44"/>
      <c r="AC60" s="53"/>
      <c r="AD60" s="54" t="s">
        <v>116</v>
      </c>
      <c r="AE60" s="55"/>
      <c r="AF60" s="55"/>
      <c r="AG60" s="55"/>
    </row>
    <row r="61" spans="1:33" s="56" customFormat="1">
      <c r="A61" s="34">
        <v>47</v>
      </c>
      <c r="B61" s="51" t="s">
        <v>117</v>
      </c>
      <c r="C61" s="52">
        <v>43364</v>
      </c>
      <c r="D61" s="37">
        <v>2543</v>
      </c>
      <c r="E61" s="37">
        <v>93816</v>
      </c>
      <c r="F61" s="37">
        <v>3795</v>
      </c>
      <c r="G61" s="38">
        <v>3</v>
      </c>
      <c r="H61" s="39">
        <v>0</v>
      </c>
      <c r="I61" s="40">
        <v>4</v>
      </c>
      <c r="J61" s="40">
        <v>0</v>
      </c>
      <c r="K61" s="41">
        <v>7</v>
      </c>
      <c r="L61" s="39">
        <v>0</v>
      </c>
      <c r="M61" s="39">
        <v>0</v>
      </c>
      <c r="N61" s="40">
        <v>50</v>
      </c>
      <c r="O61" s="40">
        <v>25</v>
      </c>
      <c r="P61" s="41">
        <v>75</v>
      </c>
      <c r="Q61" s="38">
        <v>23</v>
      </c>
      <c r="R61" s="39">
        <v>0</v>
      </c>
      <c r="S61" s="42">
        <v>119</v>
      </c>
      <c r="T61" s="42">
        <v>10</v>
      </c>
      <c r="U61" s="43">
        <v>0</v>
      </c>
      <c r="V61" s="41">
        <v>152</v>
      </c>
      <c r="W61" s="39">
        <v>0</v>
      </c>
      <c r="X61" s="39">
        <v>0</v>
      </c>
      <c r="Y61" s="42">
        <v>100</v>
      </c>
      <c r="Z61" s="42">
        <v>0</v>
      </c>
      <c r="AA61" s="41">
        <v>100</v>
      </c>
      <c r="AB61" s="44"/>
      <c r="AC61" s="53"/>
      <c r="AD61" s="54" t="s">
        <v>118</v>
      </c>
      <c r="AE61" s="55"/>
      <c r="AF61" s="55"/>
      <c r="AG61" s="55"/>
    </row>
    <row r="62" spans="1:33" s="56" customFormat="1">
      <c r="A62" s="34">
        <v>48</v>
      </c>
      <c r="B62" s="51" t="s">
        <v>119</v>
      </c>
      <c r="C62" s="52">
        <v>43366</v>
      </c>
      <c r="D62" s="37">
        <v>0</v>
      </c>
      <c r="E62" s="37">
        <v>112</v>
      </c>
      <c r="F62" s="37">
        <v>3389</v>
      </c>
      <c r="G62" s="38">
        <v>1</v>
      </c>
      <c r="H62" s="39">
        <v>0</v>
      </c>
      <c r="I62" s="40">
        <v>111</v>
      </c>
      <c r="J62" s="40">
        <v>0</v>
      </c>
      <c r="K62" s="41">
        <v>112</v>
      </c>
      <c r="L62" s="39">
        <v>0</v>
      </c>
      <c r="M62" s="39">
        <v>0</v>
      </c>
      <c r="N62" s="40">
        <v>0</v>
      </c>
      <c r="O62" s="40">
        <v>0</v>
      </c>
      <c r="P62" s="41">
        <v>0</v>
      </c>
      <c r="Q62" s="38">
        <v>0</v>
      </c>
      <c r="R62" s="39">
        <v>0</v>
      </c>
      <c r="S62" s="42">
        <v>0</v>
      </c>
      <c r="T62" s="42">
        <v>0</v>
      </c>
      <c r="U62" s="43">
        <v>0</v>
      </c>
      <c r="V62" s="41">
        <v>0</v>
      </c>
      <c r="W62" s="39" t="s">
        <v>110</v>
      </c>
      <c r="X62" s="39">
        <v>0</v>
      </c>
      <c r="Y62" s="42">
        <v>0</v>
      </c>
      <c r="Z62" s="42">
        <v>0</v>
      </c>
      <c r="AA62" s="41">
        <v>0</v>
      </c>
      <c r="AB62" s="44"/>
      <c r="AC62" s="53"/>
      <c r="AD62" s="54" t="s">
        <v>120</v>
      </c>
      <c r="AE62" s="55"/>
      <c r="AF62" s="55"/>
      <c r="AG62" s="55"/>
    </row>
    <row r="63" spans="1:33" s="56" customFormat="1" ht="22.5">
      <c r="A63" s="34">
        <v>49</v>
      </c>
      <c r="B63" s="51" t="s">
        <v>121</v>
      </c>
      <c r="C63" s="52">
        <v>43382</v>
      </c>
      <c r="D63" s="37">
        <v>3786</v>
      </c>
      <c r="E63" s="57">
        <v>134908</v>
      </c>
      <c r="F63" s="37">
        <v>7145</v>
      </c>
      <c r="G63" s="38">
        <v>5</v>
      </c>
      <c r="H63" s="39">
        <v>0</v>
      </c>
      <c r="I63" s="40">
        <v>1</v>
      </c>
      <c r="J63" s="40">
        <v>0</v>
      </c>
      <c r="K63" s="41">
        <v>6</v>
      </c>
      <c r="L63" s="39">
        <v>0</v>
      </c>
      <c r="M63" s="39">
        <v>0</v>
      </c>
      <c r="N63" s="40">
        <v>60</v>
      </c>
      <c r="O63" s="40">
        <v>25</v>
      </c>
      <c r="P63" s="41">
        <v>85</v>
      </c>
      <c r="Q63" s="38">
        <v>40</v>
      </c>
      <c r="R63" s="39">
        <v>0</v>
      </c>
      <c r="S63" s="42">
        <v>234</v>
      </c>
      <c r="T63" s="42">
        <v>12</v>
      </c>
      <c r="U63" s="43">
        <v>0</v>
      </c>
      <c r="V63" s="41">
        <v>286</v>
      </c>
      <c r="W63" s="39">
        <v>0</v>
      </c>
      <c r="X63" s="39">
        <v>0</v>
      </c>
      <c r="Y63" s="42">
        <v>56</v>
      </c>
      <c r="Z63" s="42">
        <v>0</v>
      </c>
      <c r="AA63" s="41">
        <v>56</v>
      </c>
      <c r="AB63" s="44"/>
      <c r="AC63" s="53"/>
      <c r="AD63" s="54" t="s">
        <v>122</v>
      </c>
      <c r="AE63" s="55"/>
      <c r="AF63" s="55"/>
      <c r="AG63" s="55"/>
    </row>
    <row r="64" spans="1:33" s="56" customFormat="1">
      <c r="A64" s="34">
        <v>50</v>
      </c>
      <c r="B64" s="51" t="s">
        <v>123</v>
      </c>
      <c r="C64" s="52">
        <v>43401</v>
      </c>
      <c r="D64" s="37">
        <v>0</v>
      </c>
      <c r="E64" s="37">
        <v>0</v>
      </c>
      <c r="F64" s="37">
        <v>5909</v>
      </c>
      <c r="G64" s="38">
        <v>5</v>
      </c>
      <c r="H64" s="39">
        <v>0</v>
      </c>
      <c r="I64" s="40">
        <v>189</v>
      </c>
      <c r="J64" s="40">
        <v>0</v>
      </c>
      <c r="K64" s="41">
        <v>194</v>
      </c>
      <c r="L64" s="39">
        <v>0</v>
      </c>
      <c r="M64" s="39">
        <v>0</v>
      </c>
      <c r="N64" s="40">
        <v>0</v>
      </c>
      <c r="O64" s="40">
        <v>0</v>
      </c>
      <c r="P64" s="41">
        <v>0</v>
      </c>
      <c r="Q64" s="38">
        <v>0</v>
      </c>
      <c r="R64" s="39">
        <v>0</v>
      </c>
      <c r="S64" s="42">
        <v>0</v>
      </c>
      <c r="T64" s="42">
        <v>0</v>
      </c>
      <c r="U64" s="43">
        <v>0</v>
      </c>
      <c r="V64" s="41">
        <v>0</v>
      </c>
      <c r="W64" s="39">
        <v>0</v>
      </c>
      <c r="X64" s="39">
        <v>0</v>
      </c>
      <c r="Y64" s="42">
        <v>0</v>
      </c>
      <c r="Z64" s="42">
        <v>0</v>
      </c>
      <c r="AA64" s="41">
        <v>0</v>
      </c>
      <c r="AB64" s="44"/>
      <c r="AC64" s="53"/>
      <c r="AD64" s="54"/>
      <c r="AE64" s="55"/>
      <c r="AF64" s="55"/>
      <c r="AG64" s="55"/>
    </row>
    <row r="65" spans="1:33" s="56" customFormat="1">
      <c r="A65" s="34">
        <v>51</v>
      </c>
      <c r="B65" s="51" t="s">
        <v>124</v>
      </c>
      <c r="C65" s="52">
        <v>43388</v>
      </c>
      <c r="D65" s="37">
        <v>993</v>
      </c>
      <c r="E65" s="37">
        <v>33775</v>
      </c>
      <c r="F65" s="37">
        <v>1617</v>
      </c>
      <c r="G65" s="38">
        <v>1</v>
      </c>
      <c r="H65" s="39">
        <v>0</v>
      </c>
      <c r="I65" s="40">
        <v>3</v>
      </c>
      <c r="J65" s="40">
        <v>0</v>
      </c>
      <c r="K65" s="41">
        <v>4</v>
      </c>
      <c r="L65" s="39">
        <v>0</v>
      </c>
      <c r="M65" s="39">
        <v>0</v>
      </c>
      <c r="N65" s="40">
        <v>28</v>
      </c>
      <c r="O65" s="40">
        <v>0</v>
      </c>
      <c r="P65" s="41">
        <v>28</v>
      </c>
      <c r="Q65" s="38">
        <v>14</v>
      </c>
      <c r="R65" s="39">
        <v>0</v>
      </c>
      <c r="S65" s="42">
        <v>47</v>
      </c>
      <c r="T65" s="42">
        <v>4</v>
      </c>
      <c r="U65" s="43">
        <v>0</v>
      </c>
      <c r="V65" s="41">
        <v>65</v>
      </c>
      <c r="W65" s="39">
        <v>0</v>
      </c>
      <c r="X65" s="39">
        <v>0</v>
      </c>
      <c r="Y65" s="42">
        <v>100</v>
      </c>
      <c r="Z65" s="42">
        <v>0</v>
      </c>
      <c r="AA65" s="41">
        <v>100</v>
      </c>
      <c r="AB65" s="44"/>
      <c r="AC65" s="53"/>
      <c r="AD65" s="54" t="s">
        <v>125</v>
      </c>
      <c r="AE65" s="55"/>
      <c r="AF65" s="55"/>
      <c r="AG65" s="55"/>
    </row>
    <row r="66" spans="1:33" s="56" customFormat="1">
      <c r="A66" s="34">
        <v>52</v>
      </c>
      <c r="B66" s="51" t="s">
        <v>126</v>
      </c>
      <c r="C66" s="52">
        <v>43391</v>
      </c>
      <c r="D66" s="37">
        <v>812</v>
      </c>
      <c r="E66" s="37">
        <v>44633</v>
      </c>
      <c r="F66" s="37">
        <v>1436</v>
      </c>
      <c r="G66" s="38">
        <v>1</v>
      </c>
      <c r="H66" s="39">
        <v>0</v>
      </c>
      <c r="I66" s="40">
        <v>0</v>
      </c>
      <c r="J66" s="40">
        <v>0</v>
      </c>
      <c r="K66" s="41">
        <v>1</v>
      </c>
      <c r="L66" s="39">
        <v>0</v>
      </c>
      <c r="M66" s="39">
        <v>0</v>
      </c>
      <c r="N66" s="40">
        <v>100</v>
      </c>
      <c r="O66" s="40">
        <v>50</v>
      </c>
      <c r="P66" s="41">
        <v>150</v>
      </c>
      <c r="Q66" s="38">
        <v>13</v>
      </c>
      <c r="R66" s="39">
        <v>0</v>
      </c>
      <c r="S66" s="42">
        <v>37</v>
      </c>
      <c r="T66" s="42">
        <v>8</v>
      </c>
      <c r="U66" s="43">
        <v>0</v>
      </c>
      <c r="V66" s="41">
        <v>58</v>
      </c>
      <c r="W66" s="39">
        <v>0</v>
      </c>
      <c r="X66" s="39">
        <v>0</v>
      </c>
      <c r="Y66" s="42">
        <v>0</v>
      </c>
      <c r="Z66" s="42">
        <v>0</v>
      </c>
      <c r="AA66" s="41">
        <v>0</v>
      </c>
      <c r="AB66" s="44"/>
      <c r="AC66" s="53"/>
      <c r="AD66" s="54" t="s">
        <v>127</v>
      </c>
      <c r="AE66" s="55"/>
      <c r="AF66" s="55"/>
      <c r="AG66" s="55"/>
    </row>
    <row r="67" spans="1:33" s="56" customFormat="1">
      <c r="A67" s="34">
        <v>53</v>
      </c>
      <c r="B67" s="51" t="s">
        <v>128</v>
      </c>
      <c r="C67" s="52">
        <v>43403</v>
      </c>
      <c r="D67" s="37">
        <v>2125</v>
      </c>
      <c r="E67" s="37">
        <v>95517</v>
      </c>
      <c r="F67" s="37">
        <v>3452</v>
      </c>
      <c r="G67" s="38">
        <v>1</v>
      </c>
      <c r="H67" s="39">
        <v>0</v>
      </c>
      <c r="I67" s="40">
        <v>3</v>
      </c>
      <c r="J67" s="40">
        <v>0</v>
      </c>
      <c r="K67" s="41">
        <v>4</v>
      </c>
      <c r="L67" s="39">
        <v>1</v>
      </c>
      <c r="M67" s="39">
        <v>0</v>
      </c>
      <c r="N67" s="40">
        <v>56</v>
      </c>
      <c r="O67" s="40">
        <v>0</v>
      </c>
      <c r="P67" s="41">
        <v>57</v>
      </c>
      <c r="Q67" s="38">
        <v>26</v>
      </c>
      <c r="R67" s="39">
        <v>0</v>
      </c>
      <c r="S67" s="42">
        <v>104</v>
      </c>
      <c r="T67" s="42">
        <v>9</v>
      </c>
      <c r="U67" s="43">
        <v>0</v>
      </c>
      <c r="V67" s="41">
        <v>139</v>
      </c>
      <c r="W67" s="39">
        <v>1</v>
      </c>
      <c r="X67" s="39">
        <v>0</v>
      </c>
      <c r="Y67" s="42">
        <v>0</v>
      </c>
      <c r="Z67" s="42">
        <v>0</v>
      </c>
      <c r="AA67" s="41">
        <v>1</v>
      </c>
      <c r="AB67" s="44"/>
      <c r="AC67" s="53"/>
      <c r="AD67" s="54" t="s">
        <v>129</v>
      </c>
      <c r="AE67" s="55"/>
      <c r="AF67" s="55"/>
      <c r="AG67" s="55"/>
    </row>
    <row r="68" spans="1:33" s="56" customFormat="1">
      <c r="A68" s="34">
        <v>54</v>
      </c>
      <c r="B68" s="51" t="s">
        <v>130</v>
      </c>
      <c r="C68" s="52">
        <v>43404</v>
      </c>
      <c r="D68" s="37">
        <v>3088</v>
      </c>
      <c r="E68" s="37">
        <v>110549</v>
      </c>
      <c r="F68" s="37">
        <v>5029</v>
      </c>
      <c r="G68" s="38">
        <v>0</v>
      </c>
      <c r="H68" s="39">
        <v>0</v>
      </c>
      <c r="I68" s="40">
        <v>3</v>
      </c>
      <c r="J68" s="40">
        <v>0</v>
      </c>
      <c r="K68" s="41">
        <v>3</v>
      </c>
      <c r="L68" s="39">
        <v>0</v>
      </c>
      <c r="M68" s="39">
        <v>0</v>
      </c>
      <c r="N68" s="40">
        <v>103</v>
      </c>
      <c r="O68" s="40">
        <v>0</v>
      </c>
      <c r="P68" s="41">
        <v>103</v>
      </c>
      <c r="Q68" s="38">
        <v>37</v>
      </c>
      <c r="R68" s="39">
        <v>0</v>
      </c>
      <c r="S68" s="42">
        <v>158</v>
      </c>
      <c r="T68" s="42">
        <v>5</v>
      </c>
      <c r="U68" s="43">
        <v>0</v>
      </c>
      <c r="V68" s="41">
        <v>200</v>
      </c>
      <c r="W68" s="39">
        <v>0</v>
      </c>
      <c r="X68" s="39">
        <v>0</v>
      </c>
      <c r="Y68" s="42">
        <v>0</v>
      </c>
      <c r="Z68" s="42">
        <v>0</v>
      </c>
      <c r="AA68" s="41">
        <v>0</v>
      </c>
      <c r="AB68" s="44"/>
      <c r="AC68" s="53"/>
      <c r="AD68" s="54" t="s">
        <v>131</v>
      </c>
      <c r="AE68" s="55"/>
      <c r="AF68" s="55"/>
      <c r="AG68" s="55"/>
    </row>
    <row r="69" spans="1:33" s="56" customFormat="1">
      <c r="A69" s="34">
        <v>55</v>
      </c>
      <c r="B69" s="51" t="s">
        <v>468</v>
      </c>
      <c r="C69" s="52">
        <v>43419</v>
      </c>
      <c r="D69" s="37">
        <v>4525</v>
      </c>
      <c r="E69" s="37">
        <v>184079</v>
      </c>
      <c r="F69" s="37">
        <v>6707</v>
      </c>
      <c r="G69" s="38">
        <v>6</v>
      </c>
      <c r="H69" s="39">
        <v>0</v>
      </c>
      <c r="I69" s="40">
        <v>2</v>
      </c>
      <c r="J69" s="40">
        <v>0</v>
      </c>
      <c r="K69" s="41">
        <v>8</v>
      </c>
      <c r="L69" s="39">
        <v>0</v>
      </c>
      <c r="M69" s="39">
        <v>0</v>
      </c>
      <c r="N69" s="40">
        <v>0</v>
      </c>
      <c r="O69" s="40">
        <v>0</v>
      </c>
      <c r="P69" s="41">
        <v>0</v>
      </c>
      <c r="Q69" s="38">
        <v>19</v>
      </c>
      <c r="R69" s="39">
        <v>0</v>
      </c>
      <c r="S69" s="42">
        <v>230</v>
      </c>
      <c r="T69" s="42">
        <v>13</v>
      </c>
      <c r="U69" s="43">
        <v>0</v>
      </c>
      <c r="V69" s="41">
        <v>262</v>
      </c>
      <c r="W69" s="39">
        <v>0</v>
      </c>
      <c r="X69" s="39">
        <v>0</v>
      </c>
      <c r="Y69" s="42">
        <v>0</v>
      </c>
      <c r="Z69" s="42">
        <v>0</v>
      </c>
      <c r="AA69" s="41">
        <v>0</v>
      </c>
      <c r="AB69" s="44"/>
      <c r="AC69" s="53"/>
      <c r="AD69" s="54" t="s">
        <v>480</v>
      </c>
      <c r="AE69" s="55"/>
      <c r="AF69" s="55"/>
      <c r="AG69" s="55"/>
    </row>
    <row r="70" spans="1:33" s="56" customFormat="1">
      <c r="A70" s="34">
        <v>56</v>
      </c>
      <c r="B70" s="51" t="s">
        <v>469</v>
      </c>
      <c r="C70" s="52">
        <v>43430</v>
      </c>
      <c r="D70" s="37">
        <v>0</v>
      </c>
      <c r="E70" s="37">
        <v>139</v>
      </c>
      <c r="F70" s="37">
        <v>4090</v>
      </c>
      <c r="G70" s="38">
        <v>0</v>
      </c>
      <c r="H70" s="39">
        <v>0</v>
      </c>
      <c r="I70" s="40">
        <v>139</v>
      </c>
      <c r="J70" s="40">
        <v>0</v>
      </c>
      <c r="K70" s="41">
        <v>139</v>
      </c>
      <c r="L70" s="39">
        <v>60</v>
      </c>
      <c r="M70" s="39">
        <v>0</v>
      </c>
      <c r="N70" s="40">
        <v>0</v>
      </c>
      <c r="O70" s="40">
        <v>0</v>
      </c>
      <c r="P70" s="41">
        <v>60</v>
      </c>
      <c r="Q70" s="38">
        <v>0</v>
      </c>
      <c r="R70" s="39">
        <v>0</v>
      </c>
      <c r="S70" s="42">
        <v>0</v>
      </c>
      <c r="T70" s="42">
        <v>0</v>
      </c>
      <c r="U70" s="43">
        <v>0</v>
      </c>
      <c r="V70" s="41">
        <v>0</v>
      </c>
      <c r="W70" s="39">
        <v>0</v>
      </c>
      <c r="X70" s="39">
        <v>0</v>
      </c>
      <c r="Y70" s="42">
        <v>0</v>
      </c>
      <c r="Z70" s="42">
        <v>0</v>
      </c>
      <c r="AA70" s="41">
        <v>0</v>
      </c>
      <c r="AB70" s="44"/>
      <c r="AC70" s="53"/>
      <c r="AD70" s="54" t="s">
        <v>519</v>
      </c>
      <c r="AE70" s="55"/>
      <c r="AF70" s="55"/>
      <c r="AG70" s="55"/>
    </row>
    <row r="71" spans="1:33" s="56" customFormat="1">
      <c r="A71" s="34">
        <v>57</v>
      </c>
      <c r="B71" s="51" t="s">
        <v>470</v>
      </c>
      <c r="C71" s="52">
        <v>43429</v>
      </c>
      <c r="D71" s="37">
        <v>1240</v>
      </c>
      <c r="E71" s="37">
        <v>60508</v>
      </c>
      <c r="F71" s="37">
        <v>2666</v>
      </c>
      <c r="G71" s="38">
        <v>53</v>
      </c>
      <c r="H71" s="39">
        <v>0</v>
      </c>
      <c r="I71" s="40">
        <v>1</v>
      </c>
      <c r="J71" s="40">
        <v>0</v>
      </c>
      <c r="K71" s="41">
        <v>54</v>
      </c>
      <c r="L71" s="39">
        <v>50</v>
      </c>
      <c r="M71" s="39">
        <v>0</v>
      </c>
      <c r="N71" s="40">
        <v>0</v>
      </c>
      <c r="O71" s="40">
        <v>5</v>
      </c>
      <c r="P71" s="41">
        <v>55</v>
      </c>
      <c r="Q71" s="38">
        <v>40</v>
      </c>
      <c r="R71" s="39">
        <v>0</v>
      </c>
      <c r="S71" s="42">
        <v>65</v>
      </c>
      <c r="T71" s="42">
        <v>2</v>
      </c>
      <c r="U71" s="43">
        <v>0</v>
      </c>
      <c r="V71" s="41">
        <v>107</v>
      </c>
      <c r="W71" s="39">
        <v>1</v>
      </c>
      <c r="X71" s="39">
        <v>0</v>
      </c>
      <c r="Y71" s="42">
        <v>16</v>
      </c>
      <c r="Z71" s="42">
        <v>4</v>
      </c>
      <c r="AA71" s="41">
        <v>21</v>
      </c>
      <c r="AB71" s="44"/>
      <c r="AC71" s="53"/>
      <c r="AD71" s="54" t="s">
        <v>481</v>
      </c>
      <c r="AE71" s="55"/>
      <c r="AF71" s="55"/>
      <c r="AG71" s="55"/>
    </row>
    <row r="72" spans="1:33" s="56" customFormat="1">
      <c r="A72" s="34">
        <v>58</v>
      </c>
      <c r="B72" s="51" t="s">
        <v>471</v>
      </c>
      <c r="C72" s="52">
        <v>43426</v>
      </c>
      <c r="D72" s="37">
        <v>0</v>
      </c>
      <c r="E72" s="37">
        <v>116</v>
      </c>
      <c r="F72" s="37">
        <v>1302</v>
      </c>
      <c r="G72" s="38">
        <v>0</v>
      </c>
      <c r="H72" s="39">
        <v>0</v>
      </c>
      <c r="I72" s="40">
        <v>0</v>
      </c>
      <c r="J72" s="40">
        <v>0</v>
      </c>
      <c r="K72" s="41">
        <v>0</v>
      </c>
      <c r="L72" s="39">
        <v>0</v>
      </c>
      <c r="M72" s="39">
        <v>0</v>
      </c>
      <c r="N72" s="40">
        <v>0</v>
      </c>
      <c r="O72" s="40">
        <v>0</v>
      </c>
      <c r="P72" s="41">
        <v>0</v>
      </c>
      <c r="Q72" s="38">
        <v>0</v>
      </c>
      <c r="R72" s="39">
        <v>0</v>
      </c>
      <c r="S72" s="42">
        <v>0</v>
      </c>
      <c r="T72" s="42">
        <v>0</v>
      </c>
      <c r="U72" s="43">
        <v>0</v>
      </c>
      <c r="V72" s="41">
        <v>0</v>
      </c>
      <c r="W72" s="39">
        <v>0</v>
      </c>
      <c r="X72" s="39">
        <v>0</v>
      </c>
      <c r="Y72" s="42">
        <v>0</v>
      </c>
      <c r="Z72" s="42">
        <v>0</v>
      </c>
      <c r="AA72" s="41">
        <v>0</v>
      </c>
      <c r="AB72" s="44" t="s">
        <v>32</v>
      </c>
      <c r="AC72" s="53"/>
      <c r="AD72" s="54"/>
      <c r="AE72" s="55"/>
      <c r="AF72" s="55"/>
      <c r="AG72" s="55"/>
    </row>
    <row r="73" spans="1:33" s="56" customFormat="1">
      <c r="A73" s="34">
        <v>59</v>
      </c>
      <c r="B73" s="51" t="s">
        <v>472</v>
      </c>
      <c r="C73" s="52">
        <v>43433</v>
      </c>
      <c r="D73" s="37">
        <v>3789</v>
      </c>
      <c r="E73" s="37">
        <v>165824</v>
      </c>
      <c r="F73" s="37">
        <v>5711</v>
      </c>
      <c r="G73" s="38">
        <v>24</v>
      </c>
      <c r="H73" s="39">
        <v>0</v>
      </c>
      <c r="I73" s="40">
        <v>4</v>
      </c>
      <c r="J73" s="40">
        <v>0</v>
      </c>
      <c r="K73" s="41">
        <v>28</v>
      </c>
      <c r="L73" s="39">
        <v>0</v>
      </c>
      <c r="M73" s="39">
        <v>0</v>
      </c>
      <c r="N73" s="40">
        <v>0</v>
      </c>
      <c r="O73" s="40">
        <v>0</v>
      </c>
      <c r="P73" s="41">
        <v>0</v>
      </c>
      <c r="Q73" s="38">
        <v>35</v>
      </c>
      <c r="R73" s="39">
        <v>0</v>
      </c>
      <c r="S73" s="42">
        <v>182</v>
      </c>
      <c r="T73" s="42">
        <v>6</v>
      </c>
      <c r="U73" s="43">
        <v>0</v>
      </c>
      <c r="V73" s="41">
        <v>223</v>
      </c>
      <c r="W73" s="39">
        <v>0</v>
      </c>
      <c r="X73" s="39">
        <v>0</v>
      </c>
      <c r="Y73" s="42">
        <v>0</v>
      </c>
      <c r="Z73" s="42">
        <v>0</v>
      </c>
      <c r="AA73" s="41">
        <v>0</v>
      </c>
      <c r="AB73" s="44"/>
      <c r="AC73" s="53"/>
      <c r="AD73" s="54" t="s">
        <v>482</v>
      </c>
      <c r="AE73" s="55"/>
      <c r="AF73" s="55"/>
      <c r="AG73" s="55"/>
    </row>
    <row r="74" spans="1:33" s="56" customFormat="1">
      <c r="A74" s="34">
        <v>60</v>
      </c>
      <c r="B74" s="51" t="s">
        <v>484</v>
      </c>
      <c r="C74" s="52">
        <v>43443</v>
      </c>
      <c r="D74" s="37">
        <v>2435</v>
      </c>
      <c r="E74" s="37">
        <v>104000</v>
      </c>
      <c r="F74" s="37">
        <v>3479</v>
      </c>
      <c r="G74" s="38">
        <v>30</v>
      </c>
      <c r="H74" s="39">
        <v>0</v>
      </c>
      <c r="I74" s="40">
        <v>3</v>
      </c>
      <c r="J74" s="40">
        <v>0</v>
      </c>
      <c r="K74" s="41">
        <v>33</v>
      </c>
      <c r="L74" s="39">
        <v>0</v>
      </c>
      <c r="M74" s="39">
        <v>0</v>
      </c>
      <c r="N74" s="40">
        <v>50</v>
      </c>
      <c r="O74" s="40">
        <v>0</v>
      </c>
      <c r="P74" s="41">
        <v>50</v>
      </c>
      <c r="Q74" s="38">
        <v>12</v>
      </c>
      <c r="R74" s="39">
        <v>0</v>
      </c>
      <c r="S74" s="42">
        <v>121</v>
      </c>
      <c r="T74" s="42">
        <v>7</v>
      </c>
      <c r="U74" s="43">
        <v>0</v>
      </c>
      <c r="V74" s="41">
        <v>140</v>
      </c>
      <c r="W74" s="39">
        <v>5</v>
      </c>
      <c r="X74" s="39">
        <v>0</v>
      </c>
      <c r="Y74" s="42">
        <v>36</v>
      </c>
      <c r="Z74" s="42">
        <v>0</v>
      </c>
      <c r="AA74" s="41">
        <v>41</v>
      </c>
      <c r="AB74" s="44"/>
      <c r="AC74" s="53"/>
      <c r="AD74" s="54" t="s">
        <v>517</v>
      </c>
      <c r="AE74" s="55"/>
      <c r="AF74" s="55"/>
      <c r="AG74" s="55"/>
    </row>
    <row r="75" spans="1:33" s="56" customFormat="1">
      <c r="A75" s="34">
        <v>61</v>
      </c>
      <c r="B75" s="51" t="s">
        <v>485</v>
      </c>
      <c r="C75" s="52">
        <v>43449</v>
      </c>
      <c r="D75" s="37">
        <v>3059</v>
      </c>
      <c r="E75" s="37">
        <v>104838</v>
      </c>
      <c r="F75" s="37">
        <v>4605</v>
      </c>
      <c r="G75" s="38">
        <v>0</v>
      </c>
      <c r="H75" s="39">
        <v>0</v>
      </c>
      <c r="I75" s="40">
        <v>3</v>
      </c>
      <c r="J75" s="40">
        <v>0</v>
      </c>
      <c r="K75" s="41">
        <v>3</v>
      </c>
      <c r="L75" s="39">
        <v>30</v>
      </c>
      <c r="M75" s="39">
        <v>0</v>
      </c>
      <c r="N75" s="40">
        <v>124</v>
      </c>
      <c r="O75" s="40">
        <v>0</v>
      </c>
      <c r="P75" s="41">
        <v>154</v>
      </c>
      <c r="Q75" s="38">
        <v>27</v>
      </c>
      <c r="R75" s="39">
        <v>0</v>
      </c>
      <c r="S75" s="42">
        <v>145</v>
      </c>
      <c r="T75" s="42">
        <v>8</v>
      </c>
      <c r="U75" s="43">
        <v>0</v>
      </c>
      <c r="V75" s="41">
        <v>180</v>
      </c>
      <c r="W75" s="39">
        <v>0</v>
      </c>
      <c r="X75" s="39">
        <v>0</v>
      </c>
      <c r="Y75" s="42">
        <v>0</v>
      </c>
      <c r="Z75" s="42">
        <v>0</v>
      </c>
      <c r="AA75" s="41">
        <v>0</v>
      </c>
      <c r="AB75" s="44"/>
      <c r="AC75" s="53"/>
      <c r="AD75" s="54" t="s">
        <v>518</v>
      </c>
      <c r="AE75" s="55"/>
      <c r="AF75" s="55"/>
      <c r="AG75" s="55"/>
    </row>
    <row r="76" spans="1:33" s="56" customFormat="1">
      <c r="A76" s="34">
        <v>62</v>
      </c>
      <c r="B76" s="51" t="s">
        <v>486</v>
      </c>
      <c r="C76" s="52">
        <v>43454</v>
      </c>
      <c r="D76" s="37">
        <v>2327</v>
      </c>
      <c r="E76" s="37">
        <v>90131</v>
      </c>
      <c r="F76" s="37">
        <v>3469</v>
      </c>
      <c r="G76" s="38">
        <v>6</v>
      </c>
      <c r="H76" s="39">
        <v>0</v>
      </c>
      <c r="I76" s="40">
        <v>1</v>
      </c>
      <c r="J76" s="40">
        <v>0</v>
      </c>
      <c r="K76" s="41">
        <v>7</v>
      </c>
      <c r="L76" s="39">
        <v>84</v>
      </c>
      <c r="M76" s="39">
        <v>0</v>
      </c>
      <c r="N76" s="40">
        <v>99</v>
      </c>
      <c r="O76" s="40">
        <v>0</v>
      </c>
      <c r="P76" s="41">
        <v>183</v>
      </c>
      <c r="Q76" s="38">
        <v>9</v>
      </c>
      <c r="R76" s="39">
        <v>0</v>
      </c>
      <c r="S76" s="42">
        <v>122</v>
      </c>
      <c r="T76" s="42">
        <v>4</v>
      </c>
      <c r="U76" s="43">
        <v>0</v>
      </c>
      <c r="V76" s="41">
        <v>135</v>
      </c>
      <c r="W76" s="39">
        <v>0</v>
      </c>
      <c r="X76" s="39">
        <v>0</v>
      </c>
      <c r="Y76" s="42">
        <v>0</v>
      </c>
      <c r="Z76" s="42">
        <v>0</v>
      </c>
      <c r="AA76" s="41">
        <v>0</v>
      </c>
      <c r="AB76" s="44"/>
      <c r="AC76" s="53"/>
      <c r="AD76" s="54" t="s">
        <v>522</v>
      </c>
      <c r="AE76" s="55"/>
      <c r="AF76" s="55"/>
      <c r="AG76" s="55"/>
    </row>
    <row r="77" spans="1:33" s="56" customFormat="1">
      <c r="A77" s="34">
        <v>63</v>
      </c>
      <c r="B77" s="51" t="s">
        <v>487</v>
      </c>
      <c r="C77" s="52">
        <v>43456</v>
      </c>
      <c r="D77" s="37">
        <v>0</v>
      </c>
      <c r="E77" s="37">
        <v>174</v>
      </c>
      <c r="F77" s="37">
        <v>2800</v>
      </c>
      <c r="G77" s="38">
        <v>0</v>
      </c>
      <c r="H77" s="39">
        <v>0</v>
      </c>
      <c r="I77" s="40">
        <v>90</v>
      </c>
      <c r="J77" s="40">
        <v>0</v>
      </c>
      <c r="K77" s="41">
        <v>90</v>
      </c>
      <c r="L77" s="39">
        <v>0</v>
      </c>
      <c r="M77" s="39">
        <v>0</v>
      </c>
      <c r="N77" s="40">
        <v>84</v>
      </c>
      <c r="O77" s="40">
        <v>0</v>
      </c>
      <c r="P77" s="41">
        <v>84</v>
      </c>
      <c r="Q77" s="38">
        <v>0</v>
      </c>
      <c r="R77" s="39">
        <v>0</v>
      </c>
      <c r="S77" s="42">
        <v>0</v>
      </c>
      <c r="T77" s="42">
        <v>0</v>
      </c>
      <c r="U77" s="43">
        <v>0</v>
      </c>
      <c r="V77" s="41">
        <v>0</v>
      </c>
      <c r="W77" s="39">
        <v>0</v>
      </c>
      <c r="X77" s="39">
        <v>0</v>
      </c>
      <c r="Y77" s="42">
        <v>0</v>
      </c>
      <c r="Z77" s="42">
        <v>0</v>
      </c>
      <c r="AA77" s="41">
        <v>0</v>
      </c>
      <c r="AB77" s="44"/>
      <c r="AC77" s="53"/>
      <c r="AD77" s="54" t="s">
        <v>519</v>
      </c>
      <c r="AE77" s="55"/>
      <c r="AF77" s="55"/>
      <c r="AG77" s="55"/>
    </row>
    <row r="78" spans="1:33" s="56" customFormat="1">
      <c r="A78" s="34">
        <v>64</v>
      </c>
      <c r="B78" s="51" t="s">
        <v>488</v>
      </c>
      <c r="C78" s="52">
        <v>43458</v>
      </c>
      <c r="D78" s="37">
        <v>0</v>
      </c>
      <c r="E78" s="37">
        <v>100</v>
      </c>
      <c r="F78" s="37">
        <v>0</v>
      </c>
      <c r="G78" s="38">
        <v>0</v>
      </c>
      <c r="H78" s="39">
        <v>0</v>
      </c>
      <c r="I78" s="40">
        <v>0</v>
      </c>
      <c r="J78" s="40">
        <v>0</v>
      </c>
      <c r="K78" s="41">
        <v>0</v>
      </c>
      <c r="L78" s="39">
        <v>0</v>
      </c>
      <c r="M78" s="39">
        <v>0</v>
      </c>
      <c r="N78" s="40">
        <v>100</v>
      </c>
      <c r="O78" s="40">
        <v>0</v>
      </c>
      <c r="P78" s="41">
        <v>100</v>
      </c>
      <c r="Q78" s="38">
        <v>0</v>
      </c>
      <c r="R78" s="39">
        <v>0</v>
      </c>
      <c r="S78" s="42">
        <v>0</v>
      </c>
      <c r="T78" s="42">
        <v>0</v>
      </c>
      <c r="U78" s="43">
        <v>0</v>
      </c>
      <c r="V78" s="41">
        <v>0</v>
      </c>
      <c r="W78" s="39">
        <v>0</v>
      </c>
      <c r="X78" s="39">
        <v>0</v>
      </c>
      <c r="Y78" s="42">
        <v>0</v>
      </c>
      <c r="Z78" s="42">
        <v>0</v>
      </c>
      <c r="AA78" s="41">
        <v>0</v>
      </c>
      <c r="AB78" s="44"/>
      <c r="AC78" s="53"/>
      <c r="AD78" s="54"/>
      <c r="AE78" s="55"/>
      <c r="AF78" s="55"/>
      <c r="AG78" s="55"/>
    </row>
    <row r="79" spans="1:33" s="56" customFormat="1">
      <c r="A79" s="34">
        <v>65</v>
      </c>
      <c r="B79" s="51" t="s">
        <v>489</v>
      </c>
      <c r="C79" s="52">
        <v>43462</v>
      </c>
      <c r="D79" s="37">
        <v>480</v>
      </c>
      <c r="E79" s="37">
        <v>480</v>
      </c>
      <c r="F79" s="37">
        <v>612</v>
      </c>
      <c r="G79" s="38">
        <v>17</v>
      </c>
      <c r="H79" s="39">
        <v>0</v>
      </c>
      <c r="I79" s="40">
        <v>5</v>
      </c>
      <c r="J79" s="40">
        <v>0</v>
      </c>
      <c r="K79" s="41">
        <v>22</v>
      </c>
      <c r="L79" s="39">
        <v>50</v>
      </c>
      <c r="M79" s="39">
        <v>0</v>
      </c>
      <c r="N79" s="40">
        <v>0</v>
      </c>
      <c r="O79" s="40">
        <v>0</v>
      </c>
      <c r="P79" s="41">
        <v>50</v>
      </c>
      <c r="Q79" s="38">
        <v>0</v>
      </c>
      <c r="R79" s="39">
        <v>0</v>
      </c>
      <c r="S79" s="42">
        <v>24</v>
      </c>
      <c r="T79" s="42">
        <v>0</v>
      </c>
      <c r="U79" s="43">
        <v>0</v>
      </c>
      <c r="V79" s="41">
        <v>24</v>
      </c>
      <c r="W79" s="39">
        <v>0</v>
      </c>
      <c r="X79" s="39">
        <v>0</v>
      </c>
      <c r="Y79" s="42">
        <v>0</v>
      </c>
      <c r="Z79" s="42">
        <v>0</v>
      </c>
      <c r="AA79" s="41">
        <v>0</v>
      </c>
      <c r="AB79" s="44"/>
      <c r="AC79" s="53"/>
      <c r="AD79" s="54"/>
      <c r="AE79" s="55"/>
      <c r="AF79" s="55"/>
      <c r="AG79" s="55"/>
    </row>
    <row r="80" spans="1:33" s="56" customFormat="1">
      <c r="A80" s="34">
        <v>66</v>
      </c>
      <c r="B80" s="51" t="s">
        <v>490</v>
      </c>
      <c r="C80" s="52">
        <v>43463</v>
      </c>
      <c r="D80" s="37">
        <v>3064</v>
      </c>
      <c r="E80" s="37">
        <v>85097</v>
      </c>
      <c r="F80" s="37">
        <v>5094</v>
      </c>
      <c r="G80" s="38">
        <v>1</v>
      </c>
      <c r="H80" s="39">
        <v>0</v>
      </c>
      <c r="I80" s="40">
        <v>7</v>
      </c>
      <c r="J80" s="40">
        <v>0</v>
      </c>
      <c r="K80" s="41">
        <v>8</v>
      </c>
      <c r="L80" s="39">
        <v>0</v>
      </c>
      <c r="M80" s="39">
        <v>0</v>
      </c>
      <c r="N80" s="40">
        <v>50</v>
      </c>
      <c r="O80" s="40">
        <v>0</v>
      </c>
      <c r="P80" s="41">
        <v>50</v>
      </c>
      <c r="Q80" s="38">
        <v>41</v>
      </c>
      <c r="R80" s="39">
        <v>0</v>
      </c>
      <c r="S80" s="42">
        <v>162</v>
      </c>
      <c r="T80" s="42">
        <v>0</v>
      </c>
      <c r="U80" s="43">
        <v>0</v>
      </c>
      <c r="V80" s="41">
        <v>203</v>
      </c>
      <c r="W80" s="39">
        <v>0</v>
      </c>
      <c r="X80" s="39">
        <v>0</v>
      </c>
      <c r="Y80" s="42">
        <v>0</v>
      </c>
      <c r="Z80" s="42">
        <v>0</v>
      </c>
      <c r="AA80" s="41">
        <v>0</v>
      </c>
      <c r="AB80" s="44"/>
      <c r="AC80" s="53"/>
      <c r="AD80" s="54" t="s">
        <v>520</v>
      </c>
      <c r="AE80" s="55"/>
      <c r="AF80" s="55"/>
      <c r="AG80" s="55"/>
    </row>
    <row r="81" spans="1:33" s="65" customFormat="1" ht="5.0999999999999996" customHeight="1">
      <c r="A81" s="58"/>
      <c r="B81" s="58"/>
      <c r="C81" s="59"/>
      <c r="D81" s="60"/>
      <c r="E81" s="60"/>
      <c r="F81" s="60"/>
      <c r="G81" s="61"/>
      <c r="H81" s="61"/>
      <c r="I81" s="61"/>
      <c r="J81" s="61"/>
      <c r="K81" s="62"/>
      <c r="L81" s="61"/>
      <c r="M81" s="61"/>
      <c r="N81" s="61"/>
      <c r="O81" s="61"/>
      <c r="P81" s="62"/>
      <c r="Q81" s="61"/>
      <c r="R81" s="61"/>
      <c r="S81" s="61"/>
      <c r="T81" s="61"/>
      <c r="U81" s="61"/>
      <c r="V81" s="62"/>
      <c r="W81" s="61"/>
      <c r="X81" s="61"/>
      <c r="Y81" s="61"/>
      <c r="Z81" s="61"/>
      <c r="AA81" s="62"/>
      <c r="AB81" s="63"/>
      <c r="AC81" s="61"/>
      <c r="AD81" s="64"/>
    </row>
    <row r="82" spans="1:33" s="78" customFormat="1" ht="15.95" customHeight="1">
      <c r="A82" s="283" t="s">
        <v>132</v>
      </c>
      <c r="B82" s="283"/>
      <c r="C82" s="283"/>
      <c r="D82" s="66">
        <f>SUM(D15:D81)</f>
        <v>131358</v>
      </c>
      <c r="E82" s="66">
        <f>SUM(E15:E81)</f>
        <v>4686567</v>
      </c>
      <c r="F82" s="66">
        <f>SUM(F15:F81)</f>
        <v>317298</v>
      </c>
      <c r="G82" s="67">
        <f>SUM(G15:G81)</f>
        <v>457</v>
      </c>
      <c r="H82" s="67">
        <f t="shared" ref="H82:AA82" si="0">SUM(H15:H81)</f>
        <v>0</v>
      </c>
      <c r="I82" s="68">
        <f t="shared" si="0"/>
        <v>1852</v>
      </c>
      <c r="J82" s="66">
        <f t="shared" si="0"/>
        <v>1</v>
      </c>
      <c r="K82" s="69">
        <f t="shared" si="0"/>
        <v>2310</v>
      </c>
      <c r="L82" s="70">
        <f t="shared" si="0"/>
        <v>893</v>
      </c>
      <c r="M82" s="70">
        <f t="shared" si="0"/>
        <v>0</v>
      </c>
      <c r="N82" s="68">
        <f t="shared" si="0"/>
        <v>4826</v>
      </c>
      <c r="O82" s="66">
        <f t="shared" si="0"/>
        <v>527</v>
      </c>
      <c r="P82" s="69">
        <f t="shared" si="0"/>
        <v>6246</v>
      </c>
      <c r="Q82" s="71">
        <f t="shared" si="0"/>
        <v>1608</v>
      </c>
      <c r="R82" s="70">
        <f t="shared" si="0"/>
        <v>0</v>
      </c>
      <c r="S82" s="68">
        <f t="shared" si="0"/>
        <v>6420</v>
      </c>
      <c r="T82" s="68">
        <f t="shared" si="0"/>
        <v>528</v>
      </c>
      <c r="U82" s="72">
        <f t="shared" si="0"/>
        <v>0</v>
      </c>
      <c r="V82" s="69">
        <f t="shared" si="0"/>
        <v>8556</v>
      </c>
      <c r="W82" s="70">
        <f t="shared" si="0"/>
        <v>174</v>
      </c>
      <c r="X82" s="70">
        <f t="shared" si="0"/>
        <v>0</v>
      </c>
      <c r="Y82" s="68">
        <f t="shared" si="0"/>
        <v>571</v>
      </c>
      <c r="Z82" s="68">
        <f t="shared" si="0"/>
        <v>22</v>
      </c>
      <c r="AA82" s="73">
        <f t="shared" si="0"/>
        <v>767</v>
      </c>
      <c r="AB82" s="74"/>
      <c r="AC82" s="75"/>
      <c r="AD82" s="76"/>
      <c r="AE82" s="77"/>
      <c r="AF82" s="77"/>
      <c r="AG82" s="77"/>
    </row>
    <row r="83" spans="1:33" ht="5.0999999999999996" customHeight="1"/>
    <row r="84" spans="1:33">
      <c r="D84" s="272"/>
      <c r="E84" s="272"/>
      <c r="F84" s="272"/>
      <c r="G84" s="273"/>
      <c r="H84" s="273"/>
      <c r="I84" s="273"/>
      <c r="J84" s="273"/>
      <c r="K84" s="273"/>
      <c r="L84" s="273"/>
      <c r="M84" s="273"/>
      <c r="N84" s="273"/>
      <c r="O84" s="273"/>
      <c r="P84" s="273"/>
      <c r="Q84" s="273"/>
      <c r="R84" s="273"/>
      <c r="S84" s="273"/>
      <c r="T84" s="273"/>
      <c r="U84" s="273"/>
      <c r="V84" s="273"/>
      <c r="W84" s="273"/>
      <c r="X84" s="273"/>
      <c r="Y84" s="273"/>
      <c r="Z84" s="273"/>
      <c r="AA84" s="273"/>
    </row>
  </sheetData>
  <mergeCells count="7">
    <mergeCell ref="A82:C82"/>
    <mergeCell ref="A9:C9"/>
    <mergeCell ref="Y9:AA9"/>
    <mergeCell ref="G13:K13"/>
    <mergeCell ref="L13:P13"/>
    <mergeCell ref="Q13:V13"/>
    <mergeCell ref="W13:AA13"/>
  </mergeCells>
  <pageMargins left="0.39374999999999999" right="0.23611111111111099" top="0.23611111111111099" bottom="0.39374999999999999" header="0.51180555555555496" footer="0"/>
  <pageSetup paperSize="5" scale="86" firstPageNumber="0" orientation="landscape" horizontalDpi="300" verticalDpi="300" r:id="rId1"/>
  <headerFooter>
    <oddFooter>&amp;C&amp;8Form.1034 - 22/11/00Terminal de Contenedores del Puerto de Bahía Blanca - T. S. P. Patagonia Norte S.A. -  Pcia. de Buenos Aires - República Argentina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0:AMK65"/>
  <sheetViews>
    <sheetView showGridLines="0" topLeftCell="B1" zoomScaleNormal="100" workbookViewId="0">
      <selection activeCell="G1" sqref="G1"/>
    </sheetView>
  </sheetViews>
  <sheetFormatPr baseColWidth="10" defaultColWidth="8.85546875" defaultRowHeight="12.75"/>
  <cols>
    <col min="1" max="1" width="21.85546875" style="7" customWidth="1"/>
    <col min="2" max="2" width="9.42578125" style="7" customWidth="1"/>
    <col min="3" max="3" width="11.140625" style="7" customWidth="1"/>
    <col min="4" max="4" width="11.42578125" style="7" customWidth="1"/>
    <col min="5" max="5" width="11.5703125" style="7"/>
    <col min="6" max="6" width="3.42578125" style="7" customWidth="1"/>
    <col min="7" max="7" width="24.7109375" style="7" customWidth="1"/>
    <col min="8" max="1025" width="11.42578125" style="7" customWidth="1"/>
  </cols>
  <sheetData>
    <row r="10" spans="1:7">
      <c r="A10" s="15" t="s">
        <v>133</v>
      </c>
      <c r="B10" s="16"/>
      <c r="C10" s="16"/>
      <c r="D10" s="16"/>
      <c r="E10" s="17" t="str">
        <f>Principal!$C$11</f>
        <v>Datos al 31/12/2018</v>
      </c>
      <c r="F10" s="17"/>
      <c r="G10" s="16"/>
    </row>
    <row r="11" spans="1:7">
      <c r="A11" s="16"/>
      <c r="B11" s="16"/>
      <c r="C11" s="16"/>
      <c r="D11" s="16"/>
      <c r="E11" s="16"/>
      <c r="F11" s="16"/>
      <c r="G11" s="16"/>
    </row>
    <row r="12" spans="1:7">
      <c r="A12" s="79" t="s">
        <v>134</v>
      </c>
      <c r="B12" s="31" t="s">
        <v>20</v>
      </c>
      <c r="C12" s="31" t="s">
        <v>21</v>
      </c>
      <c r="D12" s="31" t="s">
        <v>135</v>
      </c>
      <c r="E12" s="80" t="s">
        <v>136</v>
      </c>
      <c r="F12" s="80"/>
      <c r="G12" s="81" t="s">
        <v>137</v>
      </c>
    </row>
    <row r="13" spans="1:7">
      <c r="A13" s="82" t="s">
        <v>138</v>
      </c>
      <c r="B13" s="83">
        <v>59431</v>
      </c>
      <c r="C13" s="83">
        <v>844699</v>
      </c>
      <c r="D13" s="83">
        <v>76831</v>
      </c>
      <c r="E13" s="84">
        <f t="shared" ref="E13:E44" si="0">+D13/$D$65</f>
        <v>0.35900994355351201</v>
      </c>
      <c r="F13" s="85"/>
      <c r="G13" s="86" t="s">
        <v>139</v>
      </c>
    </row>
    <row r="14" spans="1:7">
      <c r="A14" s="82" t="s">
        <v>140</v>
      </c>
      <c r="B14" s="83">
        <v>49573</v>
      </c>
      <c r="C14" s="83">
        <v>2627166</v>
      </c>
      <c r="D14" s="83">
        <v>73013</v>
      </c>
      <c r="E14" s="84">
        <f t="shared" si="0"/>
        <v>0.34116948899106575</v>
      </c>
      <c r="F14" s="85"/>
      <c r="G14" s="86" t="s">
        <v>141</v>
      </c>
    </row>
    <row r="15" spans="1:7">
      <c r="A15" s="82" t="s">
        <v>142</v>
      </c>
      <c r="B15" s="83">
        <v>9550</v>
      </c>
      <c r="C15" s="83">
        <v>15836</v>
      </c>
      <c r="D15" s="83">
        <v>12359</v>
      </c>
      <c r="E15" s="84">
        <f t="shared" si="0"/>
        <v>5.7750177563455574E-2</v>
      </c>
      <c r="F15" s="85"/>
      <c r="G15" s="86" t="s">
        <v>143</v>
      </c>
    </row>
    <row r="16" spans="1:7">
      <c r="A16" s="82" t="s">
        <v>144</v>
      </c>
      <c r="B16" s="83">
        <v>0</v>
      </c>
      <c r="C16" s="83">
        <v>362334</v>
      </c>
      <c r="D16" s="83">
        <v>11002</v>
      </c>
      <c r="E16" s="84">
        <f t="shared" si="0"/>
        <v>5.1409293110537921E-2</v>
      </c>
      <c r="F16" s="85"/>
      <c r="G16" s="86" t="s">
        <v>145</v>
      </c>
    </row>
    <row r="17" spans="1:11" ht="12.75" customHeight="1">
      <c r="A17" s="82" t="s">
        <v>146</v>
      </c>
      <c r="B17" s="83">
        <v>990</v>
      </c>
      <c r="C17" s="83">
        <v>70962</v>
      </c>
      <c r="D17" s="83">
        <v>5318</v>
      </c>
      <c r="E17" s="84">
        <f t="shared" si="0"/>
        <v>2.4849538335015513E-2</v>
      </c>
      <c r="F17" s="85"/>
      <c r="G17" s="87" t="s">
        <v>147</v>
      </c>
    </row>
    <row r="18" spans="1:11">
      <c r="A18" s="82" t="s">
        <v>148</v>
      </c>
      <c r="B18" s="83">
        <v>0</v>
      </c>
      <c r="C18" s="83">
        <v>178</v>
      </c>
      <c r="D18" s="83">
        <v>4220</v>
      </c>
      <c r="E18" s="84">
        <f t="shared" si="0"/>
        <v>1.9718889013494823E-2</v>
      </c>
      <c r="F18" s="85"/>
      <c r="G18" s="86" t="s">
        <v>149</v>
      </c>
    </row>
    <row r="19" spans="1:11">
      <c r="A19" s="82" t="s">
        <v>150</v>
      </c>
      <c r="B19" s="83">
        <v>0</v>
      </c>
      <c r="C19" s="83">
        <v>155</v>
      </c>
      <c r="D19" s="83">
        <v>3753</v>
      </c>
      <c r="E19" s="84">
        <f t="shared" si="0"/>
        <v>1.7536727598968262E-2</v>
      </c>
      <c r="F19" s="85"/>
      <c r="G19" s="86" t="s">
        <v>151</v>
      </c>
    </row>
    <row r="20" spans="1:11">
      <c r="A20" s="82" t="s">
        <v>152</v>
      </c>
      <c r="B20" s="83">
        <v>2582</v>
      </c>
      <c r="C20" s="83">
        <v>10514</v>
      </c>
      <c r="D20" s="83">
        <v>3735</v>
      </c>
      <c r="E20" s="84">
        <f t="shared" si="0"/>
        <v>1.7452618593697431E-2</v>
      </c>
      <c r="F20" s="85"/>
      <c r="G20" s="86" t="s">
        <v>153</v>
      </c>
    </row>
    <row r="21" spans="1:11">
      <c r="A21" s="82" t="s">
        <v>154</v>
      </c>
      <c r="B21" s="83">
        <v>0</v>
      </c>
      <c r="C21" s="83">
        <v>115</v>
      </c>
      <c r="D21" s="83">
        <v>2753</v>
      </c>
      <c r="E21" s="84">
        <f t="shared" si="0"/>
        <v>1.2864005083922096E-2</v>
      </c>
      <c r="F21" s="85"/>
      <c r="G21" s="86" t="s">
        <v>149</v>
      </c>
    </row>
    <row r="22" spans="1:11">
      <c r="A22" s="82" t="s">
        <v>156</v>
      </c>
      <c r="B22" s="83">
        <v>0</v>
      </c>
      <c r="C22" s="83">
        <v>114</v>
      </c>
      <c r="D22" s="83">
        <v>2582</v>
      </c>
      <c r="E22" s="84">
        <f t="shared" si="0"/>
        <v>1.2064969533849203E-2</v>
      </c>
      <c r="F22" s="85"/>
      <c r="G22" s="86" t="s">
        <v>157</v>
      </c>
    </row>
    <row r="23" spans="1:11">
      <c r="A23" s="82" t="s">
        <v>158</v>
      </c>
      <c r="B23" s="83">
        <v>28</v>
      </c>
      <c r="C23" s="83">
        <v>158</v>
      </c>
      <c r="D23" s="83">
        <v>2390</v>
      </c>
      <c r="E23" s="84">
        <f t="shared" si="0"/>
        <v>1.1167806810960338E-2</v>
      </c>
      <c r="F23" s="85"/>
      <c r="G23" s="86" t="s">
        <v>159</v>
      </c>
    </row>
    <row r="24" spans="1:11">
      <c r="A24" s="82" t="s">
        <v>155</v>
      </c>
      <c r="B24" s="83">
        <v>2007</v>
      </c>
      <c r="C24" s="83">
        <v>148860</v>
      </c>
      <c r="D24" s="83">
        <v>2356</v>
      </c>
      <c r="E24" s="84">
        <f t="shared" si="0"/>
        <v>1.1008934245448769E-2</v>
      </c>
      <c r="F24" s="85"/>
      <c r="G24" s="86" t="s">
        <v>69</v>
      </c>
    </row>
    <row r="25" spans="1:11">
      <c r="A25" s="82" t="s">
        <v>160</v>
      </c>
      <c r="B25" s="83">
        <v>1604</v>
      </c>
      <c r="C25" s="83">
        <v>114108</v>
      </c>
      <c r="D25" s="83">
        <v>1857</v>
      </c>
      <c r="E25" s="84">
        <f t="shared" si="0"/>
        <v>8.6772457104407306E-3</v>
      </c>
      <c r="F25" s="85"/>
      <c r="G25" s="86" t="s">
        <v>69</v>
      </c>
    </row>
    <row r="26" spans="1:11">
      <c r="A26" s="82" t="s">
        <v>161</v>
      </c>
      <c r="B26" s="83">
        <v>0</v>
      </c>
      <c r="C26" s="83">
        <v>63</v>
      </c>
      <c r="D26" s="83">
        <v>1528</v>
      </c>
      <c r="E26" s="84">
        <f t="shared" si="0"/>
        <v>7.1399200029905428E-3</v>
      </c>
      <c r="F26" s="85"/>
      <c r="G26" s="86" t="s">
        <v>162</v>
      </c>
      <c r="I26" s="88"/>
      <c r="J26" s="89"/>
      <c r="K26" s="89"/>
    </row>
    <row r="27" spans="1:11">
      <c r="A27" s="82" t="s">
        <v>167</v>
      </c>
      <c r="B27" s="83">
        <v>1066</v>
      </c>
      <c r="C27" s="83">
        <v>78078</v>
      </c>
      <c r="D27" s="83">
        <v>1292</v>
      </c>
      <c r="E27" s="84">
        <f t="shared" si="0"/>
        <v>6.0371574894396473E-3</v>
      </c>
      <c r="F27" s="85"/>
      <c r="G27" s="86" t="s">
        <v>168</v>
      </c>
    </row>
    <row r="28" spans="1:11">
      <c r="A28" s="82" t="s">
        <v>163</v>
      </c>
      <c r="B28" s="83">
        <v>0</v>
      </c>
      <c r="C28" s="83">
        <v>43</v>
      </c>
      <c r="D28" s="83">
        <v>1036</v>
      </c>
      <c r="E28" s="84">
        <f t="shared" si="0"/>
        <v>4.8409405255878286E-3</v>
      </c>
      <c r="F28" s="85"/>
      <c r="G28" s="86" t="s">
        <v>164</v>
      </c>
    </row>
    <row r="29" spans="1:11">
      <c r="A29" s="82" t="s">
        <v>165</v>
      </c>
      <c r="B29" s="83">
        <v>858</v>
      </c>
      <c r="C29" s="83">
        <v>67566</v>
      </c>
      <c r="D29" s="83">
        <v>1026</v>
      </c>
      <c r="E29" s="84">
        <f t="shared" si="0"/>
        <v>4.7942133004373671E-3</v>
      </c>
      <c r="F29" s="85"/>
      <c r="G29" s="86" t="s">
        <v>166</v>
      </c>
    </row>
    <row r="30" spans="1:11">
      <c r="A30" s="82" t="s">
        <v>169</v>
      </c>
      <c r="B30" s="83">
        <v>0</v>
      </c>
      <c r="C30" s="83">
        <v>28</v>
      </c>
      <c r="D30" s="83">
        <v>712</v>
      </c>
      <c r="E30" s="84">
        <f t="shared" si="0"/>
        <v>3.3269784307128707E-3</v>
      </c>
      <c r="F30" s="85"/>
      <c r="G30" s="86" t="s">
        <v>164</v>
      </c>
    </row>
    <row r="31" spans="1:11">
      <c r="A31" s="82" t="s">
        <v>172</v>
      </c>
      <c r="B31" s="83">
        <v>0</v>
      </c>
      <c r="C31" s="83">
        <v>50554</v>
      </c>
      <c r="D31" s="83">
        <v>699</v>
      </c>
      <c r="E31" s="84">
        <f t="shared" si="0"/>
        <v>3.2662330380172702E-3</v>
      </c>
      <c r="F31" s="85"/>
      <c r="G31" s="86" t="s">
        <v>173</v>
      </c>
    </row>
    <row r="32" spans="1:11">
      <c r="A32" s="82" t="s">
        <v>170</v>
      </c>
      <c r="B32" s="83">
        <v>599</v>
      </c>
      <c r="C32" s="83">
        <v>42344</v>
      </c>
      <c r="D32" s="83">
        <v>697</v>
      </c>
      <c r="E32" s="84">
        <f t="shared" si="0"/>
        <v>3.256887592987178E-3</v>
      </c>
      <c r="F32" s="85"/>
      <c r="G32" s="86" t="s">
        <v>166</v>
      </c>
    </row>
    <row r="33" spans="1:7">
      <c r="A33" s="82" t="s">
        <v>171</v>
      </c>
      <c r="B33" s="83">
        <v>570</v>
      </c>
      <c r="C33" s="83">
        <v>38396</v>
      </c>
      <c r="D33" s="83">
        <v>661</v>
      </c>
      <c r="E33" s="84">
        <f t="shared" si="0"/>
        <v>3.0886695824455159E-3</v>
      </c>
      <c r="F33" s="85"/>
      <c r="G33" s="86" t="s">
        <v>69</v>
      </c>
    </row>
    <row r="34" spans="1:7">
      <c r="A34" s="82" t="s">
        <v>174</v>
      </c>
      <c r="B34" s="83">
        <v>0</v>
      </c>
      <c r="C34" s="83">
        <v>26300</v>
      </c>
      <c r="D34" s="83">
        <v>531</v>
      </c>
      <c r="E34" s="84">
        <f t="shared" si="0"/>
        <v>2.4812156554895144E-3</v>
      </c>
      <c r="F34" s="85"/>
      <c r="G34" s="86" t="s">
        <v>175</v>
      </c>
    </row>
    <row r="35" spans="1:7">
      <c r="A35" s="82" t="s">
        <v>491</v>
      </c>
      <c r="B35" s="83">
        <v>400</v>
      </c>
      <c r="C35" s="83">
        <v>400</v>
      </c>
      <c r="D35" s="83">
        <v>510</v>
      </c>
      <c r="E35" s="84">
        <f t="shared" si="0"/>
        <v>2.383088482673545E-3</v>
      </c>
      <c r="F35" s="85"/>
      <c r="G35" s="86" t="s">
        <v>521</v>
      </c>
    </row>
    <row r="36" spans="1:7">
      <c r="A36" s="82" t="s">
        <v>176</v>
      </c>
      <c r="B36" s="83">
        <v>434</v>
      </c>
      <c r="C36" s="83">
        <v>27051</v>
      </c>
      <c r="D36" s="83">
        <v>482</v>
      </c>
      <c r="E36" s="84">
        <f t="shared" si="0"/>
        <v>2.2522522522522522E-3</v>
      </c>
      <c r="F36" s="85"/>
      <c r="G36" s="86" t="s">
        <v>69</v>
      </c>
    </row>
    <row r="37" spans="1:7">
      <c r="A37" s="82" t="s">
        <v>177</v>
      </c>
      <c r="B37" s="83">
        <v>385</v>
      </c>
      <c r="C37" s="83">
        <v>33422</v>
      </c>
      <c r="D37" s="83">
        <v>425</v>
      </c>
      <c r="E37" s="84">
        <f t="shared" si="0"/>
        <v>1.9859070688946208E-3</v>
      </c>
      <c r="F37" s="85"/>
      <c r="G37" s="86" t="s">
        <v>178</v>
      </c>
    </row>
    <row r="38" spans="1:7">
      <c r="A38" s="82" t="s">
        <v>179</v>
      </c>
      <c r="B38" s="83">
        <v>0</v>
      </c>
      <c r="C38" s="83">
        <v>17</v>
      </c>
      <c r="D38" s="83">
        <v>416</v>
      </c>
      <c r="E38" s="84">
        <f t="shared" si="0"/>
        <v>1.9438525662592054E-3</v>
      </c>
      <c r="F38" s="85"/>
      <c r="G38" s="86" t="s">
        <v>180</v>
      </c>
    </row>
    <row r="39" spans="1:7">
      <c r="A39" s="82" t="s">
        <v>182</v>
      </c>
      <c r="B39" s="83">
        <v>286</v>
      </c>
      <c r="C39" s="83">
        <v>23445</v>
      </c>
      <c r="D39" s="83">
        <v>351</v>
      </c>
      <c r="E39" s="84">
        <f t="shared" si="0"/>
        <v>1.6401256027812044E-3</v>
      </c>
      <c r="F39" s="85"/>
      <c r="G39" s="86" t="s">
        <v>166</v>
      </c>
    </row>
    <row r="40" spans="1:7">
      <c r="A40" s="82" t="s">
        <v>181</v>
      </c>
      <c r="B40" s="83">
        <v>189</v>
      </c>
      <c r="C40" s="83">
        <v>13314</v>
      </c>
      <c r="D40" s="83">
        <v>231</v>
      </c>
      <c r="E40" s="84">
        <f t="shared" si="0"/>
        <v>1.0793989009756644E-3</v>
      </c>
      <c r="F40" s="85"/>
      <c r="G40" s="86" t="s">
        <v>166</v>
      </c>
    </row>
    <row r="41" spans="1:7">
      <c r="A41" s="82" t="s">
        <v>183</v>
      </c>
      <c r="B41" s="83">
        <v>185</v>
      </c>
      <c r="C41" s="83">
        <v>12670</v>
      </c>
      <c r="D41" s="83">
        <v>202</v>
      </c>
      <c r="E41" s="84">
        <f t="shared" si="0"/>
        <v>9.4388994803932559E-4</v>
      </c>
      <c r="F41" s="85"/>
      <c r="G41" s="86" t="s">
        <v>69</v>
      </c>
    </row>
    <row r="42" spans="1:7">
      <c r="A42" s="82" t="s">
        <v>184</v>
      </c>
      <c r="B42" s="83">
        <v>147</v>
      </c>
      <c r="C42" s="83">
        <v>8673</v>
      </c>
      <c r="D42" s="83">
        <v>167</v>
      </c>
      <c r="E42" s="84">
        <f t="shared" si="0"/>
        <v>7.8034466001270983E-4</v>
      </c>
      <c r="F42" s="85"/>
      <c r="G42" s="86" t="s">
        <v>69</v>
      </c>
    </row>
    <row r="43" spans="1:7">
      <c r="A43" s="82" t="s">
        <v>185</v>
      </c>
      <c r="B43" s="83">
        <v>101</v>
      </c>
      <c r="C43" s="83">
        <v>6573</v>
      </c>
      <c r="D43" s="83">
        <v>130</v>
      </c>
      <c r="E43" s="84">
        <f t="shared" si="0"/>
        <v>6.0745392695600163E-4</v>
      </c>
      <c r="F43" s="85"/>
      <c r="G43" s="86" t="s">
        <v>166</v>
      </c>
    </row>
    <row r="44" spans="1:7">
      <c r="A44" s="82" t="s">
        <v>186</v>
      </c>
      <c r="B44" s="83">
        <v>0</v>
      </c>
      <c r="C44" s="83">
        <v>4235</v>
      </c>
      <c r="D44" s="83">
        <v>96</v>
      </c>
      <c r="E44" s="84">
        <f t="shared" si="0"/>
        <v>4.4858136144443198E-4</v>
      </c>
      <c r="F44" s="85"/>
      <c r="G44" s="86" t="s">
        <v>175</v>
      </c>
    </row>
    <row r="45" spans="1:7">
      <c r="A45" s="82" t="s">
        <v>187</v>
      </c>
      <c r="B45" s="83">
        <v>63</v>
      </c>
      <c r="C45" s="83">
        <v>3969</v>
      </c>
      <c r="D45" s="83">
        <v>81</v>
      </c>
      <c r="E45" s="84">
        <f t="shared" ref="E45:E64" si="1">+D45/$D$65</f>
        <v>3.7849052371873948E-4</v>
      </c>
      <c r="F45" s="85"/>
      <c r="G45" s="86" t="s">
        <v>166</v>
      </c>
    </row>
    <row r="46" spans="1:7">
      <c r="A46" s="82" t="s">
        <v>188</v>
      </c>
      <c r="B46" s="83">
        <v>61</v>
      </c>
      <c r="C46" s="83">
        <v>4398</v>
      </c>
      <c r="D46" s="83">
        <v>79</v>
      </c>
      <c r="E46" s="84">
        <f t="shared" si="1"/>
        <v>3.6914507868864715E-4</v>
      </c>
      <c r="F46" s="85"/>
      <c r="G46" s="86" t="s">
        <v>69</v>
      </c>
    </row>
    <row r="47" spans="1:7">
      <c r="A47" s="82" t="s">
        <v>189</v>
      </c>
      <c r="B47" s="83">
        <v>59</v>
      </c>
      <c r="C47" s="83">
        <v>3741</v>
      </c>
      <c r="D47" s="83">
        <v>74</v>
      </c>
      <c r="E47" s="84">
        <f t="shared" si="1"/>
        <v>3.4578146611341634E-4</v>
      </c>
      <c r="F47" s="85"/>
      <c r="G47" s="86" t="s">
        <v>166</v>
      </c>
    </row>
    <row r="48" spans="1:7">
      <c r="A48" s="82" t="s">
        <v>190</v>
      </c>
      <c r="B48" s="83">
        <v>0</v>
      </c>
      <c r="C48" s="83">
        <v>3982</v>
      </c>
      <c r="D48" s="83">
        <v>54</v>
      </c>
      <c r="E48" s="84">
        <f t="shared" si="1"/>
        <v>2.5232701581249297E-4</v>
      </c>
      <c r="F48" s="85"/>
      <c r="G48" s="86" t="s">
        <v>191</v>
      </c>
    </row>
    <row r="49" spans="1:7">
      <c r="A49" s="82" t="s">
        <v>192</v>
      </c>
      <c r="B49" s="83">
        <v>0</v>
      </c>
      <c r="C49" s="83">
        <v>2</v>
      </c>
      <c r="D49" s="83">
        <v>48</v>
      </c>
      <c r="E49" s="84">
        <f t="shared" si="1"/>
        <v>2.2429068072221599E-4</v>
      </c>
      <c r="F49" s="85"/>
      <c r="G49" s="86" t="s">
        <v>193</v>
      </c>
    </row>
    <row r="50" spans="1:7">
      <c r="A50" s="82" t="s">
        <v>194</v>
      </c>
      <c r="B50" s="83">
        <v>42</v>
      </c>
      <c r="C50" s="83">
        <v>2352</v>
      </c>
      <c r="D50" s="83">
        <v>46</v>
      </c>
      <c r="E50" s="84">
        <f t="shared" si="1"/>
        <v>2.1494523569212366E-4</v>
      </c>
      <c r="F50" s="85"/>
      <c r="G50" s="86" t="s">
        <v>168</v>
      </c>
    </row>
    <row r="51" spans="1:7">
      <c r="A51" s="82" t="s">
        <v>195</v>
      </c>
      <c r="B51" s="83">
        <v>21</v>
      </c>
      <c r="C51" s="83">
        <v>1323</v>
      </c>
      <c r="D51" s="83">
        <v>27</v>
      </c>
      <c r="E51" s="84">
        <f t="shared" si="1"/>
        <v>1.2616350790624648E-4</v>
      </c>
      <c r="F51" s="85"/>
      <c r="G51" s="86" t="s">
        <v>166</v>
      </c>
    </row>
    <row r="52" spans="1:7">
      <c r="A52" s="82" t="s">
        <v>196</v>
      </c>
      <c r="B52" s="83">
        <v>20</v>
      </c>
      <c r="C52" s="83">
        <v>2240</v>
      </c>
      <c r="D52" s="83">
        <v>25</v>
      </c>
      <c r="E52" s="84">
        <f t="shared" si="1"/>
        <v>1.1681806287615416E-4</v>
      </c>
      <c r="F52" s="85"/>
      <c r="G52" s="86" t="s">
        <v>166</v>
      </c>
    </row>
    <row r="53" spans="1:7">
      <c r="A53" s="82" t="s">
        <v>206</v>
      </c>
      <c r="B53" s="83">
        <v>25</v>
      </c>
      <c r="C53" s="83">
        <v>25</v>
      </c>
      <c r="D53" s="83">
        <v>25</v>
      </c>
      <c r="E53" s="84">
        <f t="shared" si="1"/>
        <v>1.1681806287615416E-4</v>
      </c>
      <c r="F53" s="85"/>
      <c r="G53" s="86" t="s">
        <v>207</v>
      </c>
    </row>
    <row r="54" spans="1:7">
      <c r="A54" s="82" t="s">
        <v>197</v>
      </c>
      <c r="B54" s="83">
        <v>21</v>
      </c>
      <c r="C54" s="83">
        <v>1176</v>
      </c>
      <c r="D54" s="83">
        <v>23</v>
      </c>
      <c r="E54" s="84">
        <f t="shared" si="1"/>
        <v>1.0747261784606183E-4</v>
      </c>
      <c r="F54" s="85"/>
      <c r="G54" s="86" t="s">
        <v>168</v>
      </c>
    </row>
    <row r="55" spans="1:7">
      <c r="A55" s="82" t="s">
        <v>198</v>
      </c>
      <c r="B55" s="83">
        <v>0</v>
      </c>
      <c r="C55" s="83">
        <v>1</v>
      </c>
      <c r="D55" s="83">
        <v>23</v>
      </c>
      <c r="E55" s="84">
        <f t="shared" si="1"/>
        <v>1.0747261784606183E-4</v>
      </c>
      <c r="F55" s="85"/>
      <c r="G55" s="86" t="s">
        <v>199</v>
      </c>
    </row>
    <row r="56" spans="1:7">
      <c r="A56" s="82" t="s">
        <v>200</v>
      </c>
      <c r="B56" s="83">
        <v>20</v>
      </c>
      <c r="C56" s="83">
        <v>1260</v>
      </c>
      <c r="D56" s="83">
        <v>23</v>
      </c>
      <c r="E56" s="84">
        <f t="shared" si="1"/>
        <v>1.0747261784606183E-4</v>
      </c>
      <c r="F56" s="85"/>
      <c r="G56" s="86" t="s">
        <v>166</v>
      </c>
    </row>
    <row r="57" spans="1:7">
      <c r="A57" s="82" t="s">
        <v>201</v>
      </c>
      <c r="B57" s="83">
        <v>0</v>
      </c>
      <c r="C57" s="83">
        <v>2150</v>
      </c>
      <c r="D57" s="83">
        <v>22</v>
      </c>
      <c r="E57" s="84">
        <f t="shared" si="1"/>
        <v>1.0279989533101567E-4</v>
      </c>
      <c r="F57" s="85"/>
      <c r="G57" s="86" t="s">
        <v>202</v>
      </c>
    </row>
    <row r="58" spans="1:7">
      <c r="A58" s="82" t="s">
        <v>203</v>
      </c>
      <c r="B58" s="83">
        <v>21</v>
      </c>
      <c r="C58" s="83">
        <v>1029</v>
      </c>
      <c r="D58" s="83">
        <v>21</v>
      </c>
      <c r="E58" s="84">
        <f t="shared" si="1"/>
        <v>9.8127172815969493E-5</v>
      </c>
      <c r="F58" s="85"/>
      <c r="G58" s="86" t="s">
        <v>168</v>
      </c>
    </row>
    <row r="59" spans="1:7">
      <c r="A59" s="82" t="s">
        <v>204</v>
      </c>
      <c r="B59" s="83">
        <v>0</v>
      </c>
      <c r="C59" s="83">
        <v>1</v>
      </c>
      <c r="D59" s="83">
        <v>21</v>
      </c>
      <c r="E59" s="84">
        <f t="shared" si="1"/>
        <v>9.8127172815969493E-5</v>
      </c>
      <c r="F59" s="85"/>
      <c r="G59" s="86" t="s">
        <v>205</v>
      </c>
    </row>
    <row r="60" spans="1:7">
      <c r="A60" s="82" t="s">
        <v>492</v>
      </c>
      <c r="B60" s="83">
        <v>0</v>
      </c>
      <c r="C60" s="83">
        <v>3</v>
      </c>
      <c r="D60" s="83">
        <v>19</v>
      </c>
      <c r="E60" s="84">
        <f t="shared" si="1"/>
        <v>8.8781727785877166E-5</v>
      </c>
      <c r="F60" s="85"/>
      <c r="G60" s="86" t="s">
        <v>493</v>
      </c>
    </row>
    <row r="61" spans="1:7">
      <c r="A61" s="82" t="s">
        <v>208</v>
      </c>
      <c r="B61" s="83">
        <v>18</v>
      </c>
      <c r="C61" s="83">
        <v>18</v>
      </c>
      <c r="D61" s="83">
        <v>15</v>
      </c>
      <c r="E61" s="84">
        <f t="shared" si="1"/>
        <v>7.00908377256925E-5</v>
      </c>
      <c r="F61" s="85"/>
      <c r="G61" s="86" t="s">
        <v>209</v>
      </c>
    </row>
    <row r="62" spans="1:7">
      <c r="A62" s="82" t="s">
        <v>210</v>
      </c>
      <c r="B62" s="83">
        <v>0</v>
      </c>
      <c r="C62" s="83">
        <v>5</v>
      </c>
      <c r="D62" s="83">
        <v>15</v>
      </c>
      <c r="E62" s="84">
        <f t="shared" si="1"/>
        <v>7.00908377256925E-5</v>
      </c>
      <c r="F62" s="85"/>
      <c r="G62" s="86" t="s">
        <v>209</v>
      </c>
    </row>
    <row r="63" spans="1:7">
      <c r="A63" s="82" t="s">
        <v>211</v>
      </c>
      <c r="B63" s="83">
        <v>0</v>
      </c>
      <c r="C63" s="83">
        <v>1</v>
      </c>
      <c r="D63" s="83">
        <v>5</v>
      </c>
      <c r="E63" s="84">
        <f t="shared" si="1"/>
        <v>2.3363612575230832E-5</v>
      </c>
      <c r="F63" s="85"/>
      <c r="G63" s="86" t="s">
        <v>212</v>
      </c>
    </row>
    <row r="64" spans="1:7">
      <c r="A64" s="82" t="s">
        <v>213</v>
      </c>
      <c r="B64" s="83">
        <v>2</v>
      </c>
      <c r="C64" s="83">
        <v>2</v>
      </c>
      <c r="D64" s="83">
        <v>1</v>
      </c>
      <c r="E64" s="84">
        <f t="shared" si="1"/>
        <v>4.6727225150461665E-6</v>
      </c>
      <c r="F64" s="85"/>
      <c r="G64" s="86" t="s">
        <v>209</v>
      </c>
    </row>
    <row r="65" spans="1:7">
      <c r="A65" s="90" t="s">
        <v>214</v>
      </c>
      <c r="B65" s="91">
        <f>SUM(B13:B64)</f>
        <v>131358</v>
      </c>
      <c r="C65" s="91">
        <f>SUM(C13:C64)</f>
        <v>4656049</v>
      </c>
      <c r="D65" s="91">
        <f>SUM(D13:D64)</f>
        <v>214008</v>
      </c>
      <c r="E65" s="92"/>
      <c r="F65" s="91"/>
      <c r="G65" s="91"/>
    </row>
  </sheetData>
  <sortState xmlns:xlrd2="http://schemas.microsoft.com/office/spreadsheetml/2017/richdata2" ref="A13:G64">
    <sortCondition descending="1" ref="D13:D64"/>
  </sortState>
  <pageMargins left="1.0236111111111099" right="0.78680555555555598" top="0.39305555555555599" bottom="0.43263888888888902" header="0.51180555555555496" footer="0"/>
  <pageSetup paperSize="9" firstPageNumber="0" orientation="portrait" horizontalDpi="300" verticalDpi="300"/>
  <headerFooter>
    <oddFooter>&amp;CForm.1034 - 22/11/00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0:AMK81"/>
  <sheetViews>
    <sheetView showGridLines="0" zoomScaleNormal="100" workbookViewId="0">
      <selection activeCell="H1" sqref="H1"/>
    </sheetView>
  </sheetViews>
  <sheetFormatPr baseColWidth="10" defaultColWidth="8.85546875" defaultRowHeight="12.75"/>
  <cols>
    <col min="1" max="1" width="21.85546875" style="7" customWidth="1"/>
    <col min="2" max="2" width="9" style="7" customWidth="1"/>
    <col min="3" max="3" width="9.28515625" style="7" customWidth="1"/>
    <col min="4" max="4" width="9.7109375" style="7" customWidth="1"/>
    <col min="5" max="5" width="9.42578125" style="7" customWidth="1"/>
    <col min="6" max="6" width="9.5703125" style="7" customWidth="1"/>
    <col min="7" max="7" width="3.42578125" style="7" customWidth="1"/>
    <col min="8" max="8" width="31.85546875" style="7" customWidth="1"/>
    <col min="9" max="1025" width="11.42578125" style="7" customWidth="1"/>
  </cols>
  <sheetData>
    <row r="10" spans="1:12">
      <c r="A10" s="15" t="s">
        <v>215</v>
      </c>
      <c r="B10" s="15"/>
      <c r="C10" s="15"/>
      <c r="D10" s="15"/>
      <c r="E10" s="15"/>
      <c r="F10" s="17" t="str">
        <f>Principal!$C$11</f>
        <v>Datos al 31/12/2018</v>
      </c>
      <c r="G10" s="17"/>
      <c r="H10" s="16"/>
    </row>
    <row r="11" spans="1:12">
      <c r="A11" s="15"/>
      <c r="B11" s="15"/>
      <c r="C11" s="15"/>
      <c r="D11" s="15"/>
      <c r="E11" s="15"/>
      <c r="F11" s="17"/>
      <c r="G11" s="17"/>
      <c r="H11" s="16"/>
    </row>
    <row r="12" spans="1:12">
      <c r="A12" s="16"/>
      <c r="B12" s="288" t="s">
        <v>216</v>
      </c>
      <c r="C12" s="288"/>
      <c r="D12" s="288"/>
      <c r="E12" s="288"/>
      <c r="F12" s="16"/>
      <c r="G12" s="16"/>
      <c r="H12" s="16"/>
    </row>
    <row r="13" spans="1:12">
      <c r="A13" s="93" t="s">
        <v>217</v>
      </c>
      <c r="B13" s="94" t="s">
        <v>218</v>
      </c>
      <c r="C13" s="95" t="s">
        <v>219</v>
      </c>
      <c r="D13" s="96" t="s">
        <v>220</v>
      </c>
      <c r="E13" s="97" t="s">
        <v>135</v>
      </c>
      <c r="F13" s="98" t="s">
        <v>136</v>
      </c>
      <c r="G13" s="98"/>
      <c r="H13" s="99" t="s">
        <v>137</v>
      </c>
    </row>
    <row r="14" spans="1:12" s="10" customFormat="1" ht="12.75" customHeight="1">
      <c r="A14" s="100" t="s">
        <v>221</v>
      </c>
      <c r="B14" s="101">
        <v>73</v>
      </c>
      <c r="C14" s="102">
        <v>1758</v>
      </c>
      <c r="D14" s="103">
        <f t="shared" ref="D14:D45" si="0">B14+C14</f>
        <v>1831</v>
      </c>
      <c r="E14" s="104">
        <v>55938</v>
      </c>
      <c r="F14" s="105">
        <f t="shared" ref="F14:F45" si="1">+E14/$E$81</f>
        <v>0.85124708961697082</v>
      </c>
      <c r="G14" s="106"/>
      <c r="H14" s="86" t="s">
        <v>222</v>
      </c>
      <c r="J14" s="107"/>
      <c r="K14" s="108"/>
      <c r="L14" s="108"/>
    </row>
    <row r="15" spans="1:12" s="10" customFormat="1" ht="12.75" customHeight="1">
      <c r="A15" s="100" t="s">
        <v>223</v>
      </c>
      <c r="B15" s="101">
        <v>241</v>
      </c>
      <c r="C15" s="102">
        <v>5</v>
      </c>
      <c r="D15" s="103">
        <f t="shared" si="0"/>
        <v>246</v>
      </c>
      <c r="E15" s="104">
        <v>5170</v>
      </c>
      <c r="F15" s="105">
        <f t="shared" si="1"/>
        <v>7.8675452345806765E-2</v>
      </c>
      <c r="G15" s="106"/>
      <c r="H15" s="86" t="s">
        <v>224</v>
      </c>
      <c r="J15" s="107"/>
      <c r="K15" s="108"/>
      <c r="L15" s="108"/>
    </row>
    <row r="16" spans="1:12" s="10" customFormat="1" ht="12.75" customHeight="1">
      <c r="A16" s="100" t="s">
        <v>225</v>
      </c>
      <c r="B16" s="101">
        <v>50</v>
      </c>
      <c r="C16" s="102">
        <v>0</v>
      </c>
      <c r="D16" s="103">
        <f t="shared" si="0"/>
        <v>50</v>
      </c>
      <c r="E16" s="104">
        <v>1453</v>
      </c>
      <c r="F16" s="105">
        <f t="shared" si="1"/>
        <v>2.2111302177651303E-2</v>
      </c>
      <c r="G16" s="106"/>
      <c r="H16" s="86" t="s">
        <v>226</v>
      </c>
      <c r="J16" s="107"/>
      <c r="K16" s="108"/>
      <c r="L16" s="108"/>
    </row>
    <row r="17" spans="1:12" s="10" customFormat="1" ht="12.75" customHeight="1">
      <c r="A17" s="100" t="s">
        <v>227</v>
      </c>
      <c r="B17" s="101">
        <v>20</v>
      </c>
      <c r="C17" s="102">
        <v>0</v>
      </c>
      <c r="D17" s="103">
        <f t="shared" si="0"/>
        <v>20</v>
      </c>
      <c r="E17" s="104">
        <v>574</v>
      </c>
      <c r="F17" s="105">
        <f t="shared" si="1"/>
        <v>8.7349535099599772E-3</v>
      </c>
      <c r="G17" s="106"/>
      <c r="H17" s="86" t="s">
        <v>228</v>
      </c>
      <c r="J17" s="107"/>
      <c r="K17" s="108"/>
      <c r="L17" s="108"/>
    </row>
    <row r="18" spans="1:12" s="10" customFormat="1" ht="12.75" customHeight="1">
      <c r="A18" s="100" t="s">
        <v>229</v>
      </c>
      <c r="B18" s="101">
        <v>18</v>
      </c>
      <c r="C18" s="102">
        <v>0</v>
      </c>
      <c r="D18" s="103">
        <f t="shared" si="0"/>
        <v>18</v>
      </c>
      <c r="E18" s="104">
        <v>419</v>
      </c>
      <c r="F18" s="105">
        <f t="shared" si="1"/>
        <v>6.3762117084899487E-3</v>
      </c>
      <c r="G18" s="106"/>
      <c r="H18" s="86" t="s">
        <v>474</v>
      </c>
      <c r="J18" s="107"/>
      <c r="K18" s="108"/>
      <c r="L18" s="108"/>
    </row>
    <row r="19" spans="1:12" s="10" customFormat="1" ht="12.75" customHeight="1">
      <c r="A19" s="100" t="s">
        <v>477</v>
      </c>
      <c r="B19" s="101">
        <v>5</v>
      </c>
      <c r="C19" s="102">
        <v>0</v>
      </c>
      <c r="D19" s="103">
        <f t="shared" si="0"/>
        <v>5</v>
      </c>
      <c r="E19" s="104">
        <v>155</v>
      </c>
      <c r="F19" s="105">
        <f t="shared" si="1"/>
        <v>2.3587418014700289E-3</v>
      </c>
      <c r="G19" s="106"/>
      <c r="H19" s="86" t="s">
        <v>226</v>
      </c>
      <c r="J19" s="107"/>
      <c r="K19" s="108"/>
      <c r="L19" s="108"/>
    </row>
    <row r="20" spans="1:12" s="10" customFormat="1" ht="12.75" customHeight="1">
      <c r="A20" s="100" t="s">
        <v>236</v>
      </c>
      <c r="B20" s="101">
        <v>0</v>
      </c>
      <c r="C20" s="102">
        <v>10</v>
      </c>
      <c r="D20" s="103">
        <f t="shared" si="0"/>
        <v>10</v>
      </c>
      <c r="E20" s="104">
        <v>154</v>
      </c>
      <c r="F20" s="105">
        <f t="shared" si="1"/>
        <v>2.3435241124282868E-3</v>
      </c>
      <c r="G20" s="106"/>
      <c r="H20" s="86" t="s">
        <v>495</v>
      </c>
      <c r="J20" s="107"/>
      <c r="K20" s="108"/>
      <c r="L20" s="108"/>
    </row>
    <row r="21" spans="1:12" s="10" customFormat="1" ht="12.75" customHeight="1">
      <c r="A21" s="100" t="s">
        <v>230</v>
      </c>
      <c r="B21" s="101">
        <v>4</v>
      </c>
      <c r="C21" s="102">
        <v>1</v>
      </c>
      <c r="D21" s="103">
        <f t="shared" si="0"/>
        <v>5</v>
      </c>
      <c r="E21" s="104">
        <v>126</v>
      </c>
      <c r="F21" s="105">
        <f t="shared" si="1"/>
        <v>1.9174288192595073E-3</v>
      </c>
      <c r="G21" s="106"/>
      <c r="H21" s="86" t="s">
        <v>231</v>
      </c>
      <c r="J21" s="107"/>
      <c r="K21" s="108"/>
      <c r="L21" s="108"/>
    </row>
    <row r="22" spans="1:12" s="10" customFormat="1" ht="12.75" customHeight="1">
      <c r="A22" s="100" t="s">
        <v>232</v>
      </c>
      <c r="B22" s="101">
        <v>4</v>
      </c>
      <c r="C22" s="102">
        <v>1</v>
      </c>
      <c r="D22" s="103">
        <f t="shared" si="0"/>
        <v>5</v>
      </c>
      <c r="E22" s="104">
        <v>121</v>
      </c>
      <c r="F22" s="105">
        <f t="shared" si="1"/>
        <v>1.8413403740507968E-3</v>
      </c>
      <c r="G22" s="106"/>
      <c r="H22" s="86" t="s">
        <v>233</v>
      </c>
      <c r="I22" s="48"/>
      <c r="J22" s="109"/>
      <c r="K22" s="110"/>
      <c r="L22" s="110"/>
    </row>
    <row r="23" spans="1:12" s="10" customFormat="1" ht="12.75" customHeight="1">
      <c r="A23" s="100" t="s">
        <v>234</v>
      </c>
      <c r="B23" s="101">
        <v>4</v>
      </c>
      <c r="C23" s="102">
        <v>0</v>
      </c>
      <c r="D23" s="103">
        <f t="shared" si="0"/>
        <v>4</v>
      </c>
      <c r="E23" s="104">
        <v>109</v>
      </c>
      <c r="F23" s="105">
        <f t="shared" si="1"/>
        <v>1.6587281055498912E-3</v>
      </c>
      <c r="G23" s="106"/>
      <c r="H23" s="86" t="s">
        <v>235</v>
      </c>
      <c r="J23" s="107"/>
      <c r="K23" s="108"/>
      <c r="L23" s="108"/>
    </row>
    <row r="24" spans="1:12" s="10" customFormat="1" ht="12.75" customHeight="1">
      <c r="A24" s="100" t="s">
        <v>473</v>
      </c>
      <c r="B24" s="101">
        <v>0</v>
      </c>
      <c r="C24" s="102">
        <v>14</v>
      </c>
      <c r="D24" s="103">
        <f t="shared" si="0"/>
        <v>14</v>
      </c>
      <c r="E24" s="104">
        <v>95</v>
      </c>
      <c r="F24" s="105">
        <f t="shared" si="1"/>
        <v>1.4456804589655014E-3</v>
      </c>
      <c r="G24" s="106"/>
      <c r="H24" s="86" t="s">
        <v>261</v>
      </c>
      <c r="J24" s="107"/>
      <c r="K24" s="108"/>
      <c r="L24" s="108"/>
    </row>
    <row r="25" spans="1:12" s="10" customFormat="1" ht="12.75" customHeight="1">
      <c r="A25" s="100" t="s">
        <v>237</v>
      </c>
      <c r="B25" s="101">
        <v>3</v>
      </c>
      <c r="C25" s="102">
        <v>0</v>
      </c>
      <c r="D25" s="103">
        <f t="shared" si="0"/>
        <v>3</v>
      </c>
      <c r="E25" s="104">
        <v>78</v>
      </c>
      <c r="F25" s="105">
        <f t="shared" si="1"/>
        <v>1.1869797452558855E-3</v>
      </c>
      <c r="G25" s="106"/>
      <c r="H25" s="86" t="s">
        <v>238</v>
      </c>
      <c r="J25" s="107"/>
      <c r="K25" s="108"/>
      <c r="L25" s="108"/>
    </row>
    <row r="26" spans="1:12" s="10" customFormat="1" ht="12.75" customHeight="1">
      <c r="A26" s="100" t="s">
        <v>251</v>
      </c>
      <c r="B26" s="101">
        <v>0</v>
      </c>
      <c r="C26" s="102">
        <v>5</v>
      </c>
      <c r="D26" s="103">
        <f t="shared" si="0"/>
        <v>5</v>
      </c>
      <c r="E26" s="104">
        <v>75</v>
      </c>
      <c r="F26" s="105">
        <f t="shared" si="1"/>
        <v>1.1413266781306591E-3</v>
      </c>
      <c r="G26" s="106"/>
      <c r="H26" s="86" t="s">
        <v>502</v>
      </c>
      <c r="J26" s="107"/>
      <c r="K26" s="108"/>
      <c r="L26" s="108"/>
    </row>
    <row r="27" spans="1:12" s="10" customFormat="1" ht="12.75" customHeight="1">
      <c r="A27" s="100" t="s">
        <v>243</v>
      </c>
      <c r="B27" s="101">
        <v>4</v>
      </c>
      <c r="C27" s="102">
        <v>2</v>
      </c>
      <c r="D27" s="103">
        <f t="shared" si="0"/>
        <v>6</v>
      </c>
      <c r="E27" s="104">
        <v>65</v>
      </c>
      <c r="F27" s="105">
        <f t="shared" si="1"/>
        <v>9.8914978771323788E-4</v>
      </c>
      <c r="G27" s="106"/>
      <c r="H27" s="86" t="s">
        <v>244</v>
      </c>
      <c r="J27" s="107"/>
      <c r="K27" s="108"/>
      <c r="L27" s="108"/>
    </row>
    <row r="28" spans="1:12" s="10" customFormat="1" ht="12.75" customHeight="1">
      <c r="A28" s="100" t="s">
        <v>476</v>
      </c>
      <c r="B28" s="101">
        <v>0</v>
      </c>
      <c r="C28" s="102">
        <v>3</v>
      </c>
      <c r="D28" s="103">
        <f t="shared" si="0"/>
        <v>3</v>
      </c>
      <c r="E28" s="104">
        <v>64</v>
      </c>
      <c r="F28" s="105">
        <f t="shared" si="1"/>
        <v>9.7393209867149572E-4</v>
      </c>
      <c r="G28" s="106"/>
      <c r="H28" s="86" t="s">
        <v>255</v>
      </c>
      <c r="J28" s="107"/>
      <c r="K28" s="108"/>
      <c r="L28" s="108"/>
    </row>
    <row r="29" spans="1:12" s="10" customFormat="1" ht="12.75" customHeight="1">
      <c r="A29" s="100" t="s">
        <v>239</v>
      </c>
      <c r="B29" s="101">
        <v>0</v>
      </c>
      <c r="C29" s="102">
        <v>2</v>
      </c>
      <c r="D29" s="103">
        <f t="shared" si="0"/>
        <v>2</v>
      </c>
      <c r="E29" s="104">
        <v>60</v>
      </c>
      <c r="F29" s="105">
        <f t="shared" si="1"/>
        <v>9.1306134250452729E-4</v>
      </c>
      <c r="G29" s="106"/>
      <c r="H29" s="86" t="s">
        <v>240</v>
      </c>
      <c r="J29" s="107"/>
      <c r="K29" s="108"/>
      <c r="L29" s="108"/>
    </row>
    <row r="30" spans="1:12" s="10" customFormat="1" ht="12.75" customHeight="1">
      <c r="A30" s="100" t="s">
        <v>241</v>
      </c>
      <c r="B30" s="101">
        <v>3</v>
      </c>
      <c r="C30" s="102">
        <v>0</v>
      </c>
      <c r="D30" s="103">
        <f t="shared" si="0"/>
        <v>3</v>
      </c>
      <c r="E30" s="104">
        <v>58</v>
      </c>
      <c r="F30" s="105">
        <f t="shared" si="1"/>
        <v>8.8262596442104297E-4</v>
      </c>
      <c r="G30" s="106"/>
      <c r="H30" s="86" t="s">
        <v>242</v>
      </c>
      <c r="J30" s="107"/>
      <c r="K30" s="108"/>
      <c r="L30" s="108"/>
    </row>
    <row r="31" spans="1:12" s="10" customFormat="1" ht="12.75" customHeight="1">
      <c r="A31" s="100" t="s">
        <v>247</v>
      </c>
      <c r="B31" s="101">
        <v>0</v>
      </c>
      <c r="C31" s="102">
        <v>9</v>
      </c>
      <c r="D31" s="103">
        <f t="shared" si="0"/>
        <v>9</v>
      </c>
      <c r="E31" s="104">
        <v>57</v>
      </c>
      <c r="F31" s="105">
        <f t="shared" si="1"/>
        <v>8.6740827537930092E-4</v>
      </c>
      <c r="G31" s="106"/>
      <c r="H31" s="86" t="s">
        <v>248</v>
      </c>
      <c r="J31" s="107"/>
      <c r="K31" s="108"/>
      <c r="L31" s="108"/>
    </row>
    <row r="32" spans="1:12" s="10" customFormat="1" ht="12.75" customHeight="1">
      <c r="A32" s="100" t="s">
        <v>260</v>
      </c>
      <c r="B32" s="101">
        <v>1</v>
      </c>
      <c r="C32" s="102">
        <v>3</v>
      </c>
      <c r="D32" s="103">
        <f t="shared" si="0"/>
        <v>4</v>
      </c>
      <c r="E32" s="104">
        <v>56</v>
      </c>
      <c r="F32" s="105">
        <f t="shared" si="1"/>
        <v>8.5219058633755876E-4</v>
      </c>
      <c r="G32" s="106"/>
      <c r="H32" s="86" t="s">
        <v>505</v>
      </c>
      <c r="J32" s="107"/>
      <c r="K32" s="108"/>
      <c r="L32" s="108"/>
    </row>
    <row r="33" spans="1:1025" s="10" customFormat="1" ht="12.75" customHeight="1">
      <c r="A33" s="100" t="s">
        <v>245</v>
      </c>
      <c r="B33" s="101">
        <v>1</v>
      </c>
      <c r="C33" s="102">
        <v>3</v>
      </c>
      <c r="D33" s="103">
        <f t="shared" si="0"/>
        <v>4</v>
      </c>
      <c r="E33" s="104">
        <f>18+36</f>
        <v>54</v>
      </c>
      <c r="F33" s="105">
        <f t="shared" si="1"/>
        <v>8.2175520825407454E-4</v>
      </c>
      <c r="G33" s="106"/>
      <c r="H33" s="86" t="s">
        <v>246</v>
      </c>
      <c r="J33" s="107"/>
      <c r="K33" s="108"/>
      <c r="L33" s="108"/>
    </row>
    <row r="34" spans="1:1025" s="10" customFormat="1" ht="12.75" customHeight="1">
      <c r="A34" s="100" t="s">
        <v>249</v>
      </c>
      <c r="B34" s="101">
        <v>2</v>
      </c>
      <c r="C34" s="102">
        <v>0</v>
      </c>
      <c r="D34" s="103">
        <f t="shared" si="0"/>
        <v>2</v>
      </c>
      <c r="E34" s="104">
        <v>52</v>
      </c>
      <c r="F34" s="105">
        <f t="shared" si="1"/>
        <v>7.9131983017059033E-4</v>
      </c>
      <c r="G34" s="106"/>
      <c r="H34" s="86" t="s">
        <v>250</v>
      </c>
      <c r="J34" s="107"/>
      <c r="K34" s="108"/>
      <c r="L34" s="108"/>
    </row>
    <row r="35" spans="1:1025" s="10" customFormat="1" ht="12.75" customHeight="1">
      <c r="A35" s="100" t="s">
        <v>262</v>
      </c>
      <c r="B35" s="101">
        <v>1</v>
      </c>
      <c r="C35" s="102">
        <v>1</v>
      </c>
      <c r="D35" s="103">
        <f t="shared" si="0"/>
        <v>2</v>
      </c>
      <c r="E35" s="104">
        <v>46</v>
      </c>
      <c r="F35" s="105">
        <f t="shared" si="1"/>
        <v>7.0001369592013758E-4</v>
      </c>
      <c r="G35" s="106"/>
      <c r="H35" s="86" t="s">
        <v>263</v>
      </c>
      <c r="J35" s="107"/>
      <c r="K35" s="108"/>
      <c r="L35" s="108"/>
    </row>
    <row r="36" spans="1:1025" s="10" customFormat="1" ht="12.75" customHeight="1">
      <c r="A36" s="275" t="s">
        <v>508</v>
      </c>
      <c r="B36" s="101">
        <v>1</v>
      </c>
      <c r="C36" s="102">
        <v>1</v>
      </c>
      <c r="D36" s="103">
        <f t="shared" si="0"/>
        <v>2</v>
      </c>
      <c r="E36" s="104">
        <v>40</v>
      </c>
      <c r="F36" s="105">
        <f t="shared" si="1"/>
        <v>6.0870756166968483E-4</v>
      </c>
      <c r="G36" s="106"/>
      <c r="H36" s="274" t="s">
        <v>509</v>
      </c>
      <c r="J36" s="107"/>
      <c r="K36" s="108"/>
      <c r="L36" s="108"/>
    </row>
    <row r="37" spans="1:1025" s="10" customFormat="1" ht="12.75" customHeight="1">
      <c r="A37" s="100" t="s">
        <v>252</v>
      </c>
      <c r="B37" s="101">
        <v>0</v>
      </c>
      <c r="C37" s="102">
        <v>2</v>
      </c>
      <c r="D37" s="103">
        <f t="shared" si="0"/>
        <v>2</v>
      </c>
      <c r="E37" s="104">
        <v>40</v>
      </c>
      <c r="F37" s="105">
        <f t="shared" si="1"/>
        <v>6.0870756166968483E-4</v>
      </c>
      <c r="G37" s="106"/>
      <c r="H37" s="86" t="s">
        <v>253</v>
      </c>
      <c r="J37" s="107"/>
      <c r="K37" s="108"/>
      <c r="L37" s="108"/>
    </row>
    <row r="38" spans="1:1025" s="10" customFormat="1" ht="12.75" customHeight="1">
      <c r="A38" s="100" t="s">
        <v>254</v>
      </c>
      <c r="B38" s="101">
        <v>0</v>
      </c>
      <c r="C38" s="102">
        <v>2</v>
      </c>
      <c r="D38" s="103">
        <f t="shared" si="0"/>
        <v>2</v>
      </c>
      <c r="E38" s="104">
        <v>39</v>
      </c>
      <c r="F38" s="105">
        <f t="shared" si="1"/>
        <v>5.9348987262794277E-4</v>
      </c>
      <c r="G38" s="106"/>
      <c r="H38" s="86" t="s">
        <v>255</v>
      </c>
      <c r="J38" s="107"/>
      <c r="K38" s="108"/>
      <c r="L38" s="10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  <c r="FP38" s="48"/>
      <c r="FQ38" s="48"/>
      <c r="FR38" s="48"/>
      <c r="FS38" s="48"/>
      <c r="FT38" s="48"/>
      <c r="FU38" s="48"/>
      <c r="FV38" s="48"/>
      <c r="FW38" s="48"/>
      <c r="FX38" s="48"/>
      <c r="FY38" s="48"/>
      <c r="FZ38" s="48"/>
      <c r="GA38" s="48"/>
      <c r="GB38" s="48"/>
      <c r="GC38" s="48"/>
      <c r="GD38" s="48"/>
      <c r="GE38" s="48"/>
      <c r="GF38" s="48"/>
      <c r="GG38" s="48"/>
      <c r="GH38" s="48"/>
      <c r="GI38" s="48"/>
      <c r="GJ38" s="48"/>
      <c r="GK38" s="48"/>
      <c r="GL38" s="48"/>
      <c r="GM38" s="48"/>
      <c r="GN38" s="48"/>
      <c r="GO38" s="48"/>
      <c r="GP38" s="48"/>
      <c r="GQ38" s="48"/>
      <c r="GR38" s="48"/>
      <c r="GS38" s="48"/>
      <c r="GT38" s="48"/>
      <c r="GU38" s="48"/>
      <c r="GV38" s="48"/>
      <c r="GW38" s="48"/>
      <c r="GX38" s="48"/>
      <c r="GY38" s="48"/>
      <c r="GZ38" s="48"/>
      <c r="HA38" s="48"/>
      <c r="HB38" s="48"/>
      <c r="HC38" s="48"/>
      <c r="HD38" s="48"/>
      <c r="HE38" s="48"/>
      <c r="HF38" s="48"/>
      <c r="HG38" s="48"/>
      <c r="HH38" s="48"/>
      <c r="HI38" s="48"/>
      <c r="HJ38" s="48"/>
      <c r="HK38" s="48"/>
      <c r="HL38" s="48"/>
      <c r="HM38" s="48"/>
      <c r="HN38" s="48"/>
      <c r="HO38" s="48"/>
      <c r="HP38" s="48"/>
      <c r="HQ38" s="48"/>
      <c r="HR38" s="48"/>
      <c r="HS38" s="48"/>
      <c r="HT38" s="48"/>
      <c r="HU38" s="48"/>
      <c r="HV38" s="48"/>
      <c r="HW38" s="48"/>
      <c r="HX38" s="48"/>
      <c r="HY38" s="48"/>
      <c r="HZ38" s="48"/>
      <c r="IA38" s="48"/>
      <c r="IB38" s="48"/>
      <c r="IC38" s="48"/>
      <c r="ID38" s="48"/>
      <c r="IE38" s="48"/>
      <c r="IF38" s="48"/>
      <c r="IG38" s="48"/>
      <c r="IH38" s="48"/>
      <c r="II38" s="48"/>
      <c r="IJ38" s="48"/>
      <c r="IK38" s="48"/>
      <c r="IL38" s="48"/>
      <c r="IM38" s="48"/>
      <c r="IN38" s="48"/>
      <c r="IO38" s="48"/>
      <c r="IP38" s="48"/>
      <c r="IQ38" s="48"/>
      <c r="IR38" s="48"/>
      <c r="IS38" s="48"/>
      <c r="IT38" s="48"/>
      <c r="IU38" s="48"/>
      <c r="IV38" s="48"/>
      <c r="IW38" s="48"/>
      <c r="IX38" s="48"/>
      <c r="IY38" s="48"/>
      <c r="IZ38" s="48"/>
      <c r="JA38" s="48"/>
      <c r="JB38" s="48"/>
      <c r="JC38" s="48"/>
      <c r="JD38" s="48"/>
      <c r="JE38" s="48"/>
      <c r="JF38" s="48"/>
      <c r="JG38" s="48"/>
      <c r="JH38" s="48"/>
      <c r="JI38" s="48"/>
      <c r="JJ38" s="48"/>
      <c r="JK38" s="48"/>
      <c r="JL38" s="48"/>
      <c r="JM38" s="48"/>
      <c r="JN38" s="48"/>
      <c r="JO38" s="48"/>
      <c r="JP38" s="48"/>
      <c r="JQ38" s="48"/>
      <c r="JR38" s="48"/>
      <c r="JS38" s="48"/>
      <c r="JT38" s="48"/>
      <c r="JU38" s="48"/>
      <c r="JV38" s="48"/>
      <c r="JW38" s="48"/>
      <c r="JX38" s="48"/>
      <c r="JY38" s="48"/>
      <c r="JZ38" s="48"/>
      <c r="KA38" s="48"/>
      <c r="KB38" s="48"/>
      <c r="KC38" s="48"/>
      <c r="KD38" s="48"/>
      <c r="KE38" s="48"/>
      <c r="KF38" s="48"/>
      <c r="KG38" s="48"/>
      <c r="KH38" s="48"/>
      <c r="KI38" s="48"/>
      <c r="KJ38" s="48"/>
      <c r="KK38" s="48"/>
      <c r="KL38" s="48"/>
      <c r="KM38" s="48"/>
      <c r="KN38" s="48"/>
      <c r="KO38" s="48"/>
      <c r="KP38" s="48"/>
      <c r="KQ38" s="48"/>
      <c r="KR38" s="48"/>
      <c r="KS38" s="48"/>
      <c r="KT38" s="48"/>
      <c r="KU38" s="48"/>
      <c r="KV38" s="48"/>
      <c r="KW38" s="48"/>
      <c r="KX38" s="48"/>
      <c r="KY38" s="48"/>
      <c r="KZ38" s="48"/>
      <c r="LA38" s="48"/>
      <c r="LB38" s="48"/>
      <c r="LC38" s="48"/>
      <c r="LD38" s="48"/>
      <c r="LE38" s="48"/>
      <c r="LF38" s="48"/>
      <c r="LG38" s="48"/>
      <c r="LH38" s="48"/>
      <c r="LI38" s="48"/>
      <c r="LJ38" s="48"/>
      <c r="LK38" s="48"/>
      <c r="LL38" s="48"/>
      <c r="LM38" s="48"/>
      <c r="LN38" s="48"/>
      <c r="LO38" s="48"/>
      <c r="LP38" s="48"/>
      <c r="LQ38" s="48"/>
      <c r="LR38" s="48"/>
      <c r="LS38" s="48"/>
      <c r="LT38" s="48"/>
      <c r="LU38" s="48"/>
      <c r="LV38" s="48"/>
      <c r="LW38" s="48"/>
      <c r="LX38" s="48"/>
      <c r="LY38" s="48"/>
      <c r="LZ38" s="48"/>
      <c r="MA38" s="48"/>
      <c r="MB38" s="48"/>
      <c r="MC38" s="48"/>
      <c r="MD38" s="48"/>
      <c r="ME38" s="48"/>
      <c r="MF38" s="48"/>
      <c r="MG38" s="48"/>
      <c r="MH38" s="48"/>
      <c r="MI38" s="48"/>
      <c r="MJ38" s="48"/>
      <c r="MK38" s="48"/>
      <c r="ML38" s="48"/>
      <c r="MM38" s="48"/>
      <c r="MN38" s="48"/>
      <c r="MO38" s="48"/>
      <c r="MP38" s="48"/>
      <c r="MQ38" s="48"/>
      <c r="MR38" s="48"/>
      <c r="MS38" s="48"/>
      <c r="MT38" s="48"/>
      <c r="MU38" s="48"/>
      <c r="MV38" s="48"/>
      <c r="MW38" s="48"/>
      <c r="MX38" s="48"/>
      <c r="MY38" s="48"/>
      <c r="MZ38" s="48"/>
      <c r="NA38" s="48"/>
      <c r="NB38" s="48"/>
      <c r="NC38" s="48"/>
      <c r="ND38" s="48"/>
      <c r="NE38" s="48"/>
      <c r="NF38" s="48"/>
      <c r="NG38" s="48"/>
      <c r="NH38" s="48"/>
      <c r="NI38" s="48"/>
      <c r="NJ38" s="48"/>
      <c r="NK38" s="48"/>
      <c r="NL38" s="48"/>
      <c r="NM38" s="48"/>
      <c r="NN38" s="48"/>
      <c r="NO38" s="48"/>
      <c r="NP38" s="48"/>
      <c r="NQ38" s="48"/>
      <c r="NR38" s="48"/>
      <c r="NS38" s="48"/>
      <c r="NT38" s="48"/>
      <c r="NU38" s="48"/>
      <c r="NV38" s="48"/>
      <c r="NW38" s="48"/>
      <c r="NX38" s="48"/>
      <c r="NY38" s="48"/>
      <c r="NZ38" s="48"/>
      <c r="OA38" s="48"/>
      <c r="OB38" s="48"/>
      <c r="OC38" s="48"/>
      <c r="OD38" s="48"/>
      <c r="OE38" s="48"/>
      <c r="OF38" s="48"/>
      <c r="OG38" s="48"/>
      <c r="OH38" s="48"/>
      <c r="OI38" s="48"/>
      <c r="OJ38" s="48"/>
      <c r="OK38" s="48"/>
      <c r="OL38" s="48"/>
      <c r="OM38" s="48"/>
      <c r="ON38" s="48"/>
      <c r="OO38" s="48"/>
      <c r="OP38" s="48"/>
      <c r="OQ38" s="48"/>
      <c r="OR38" s="48"/>
      <c r="OS38" s="48"/>
      <c r="OT38" s="48"/>
      <c r="OU38" s="48"/>
      <c r="OV38" s="48"/>
      <c r="OW38" s="48"/>
      <c r="OX38" s="48"/>
      <c r="OY38" s="48"/>
      <c r="OZ38" s="48"/>
      <c r="PA38" s="48"/>
      <c r="PB38" s="48"/>
      <c r="PC38" s="48"/>
      <c r="PD38" s="48"/>
      <c r="PE38" s="48"/>
      <c r="PF38" s="48"/>
      <c r="PG38" s="48"/>
      <c r="PH38" s="48"/>
      <c r="PI38" s="48"/>
      <c r="PJ38" s="48"/>
      <c r="PK38" s="48"/>
      <c r="PL38" s="48"/>
      <c r="PM38" s="48"/>
      <c r="PN38" s="48"/>
      <c r="PO38" s="48"/>
      <c r="PP38" s="48"/>
      <c r="PQ38" s="48"/>
      <c r="PR38" s="48"/>
      <c r="PS38" s="48"/>
      <c r="PT38" s="48"/>
      <c r="PU38" s="48"/>
      <c r="PV38" s="48"/>
      <c r="PW38" s="48"/>
      <c r="PX38" s="48"/>
      <c r="PY38" s="48"/>
      <c r="PZ38" s="48"/>
      <c r="QA38" s="48"/>
      <c r="QB38" s="48"/>
      <c r="QC38" s="48"/>
      <c r="QD38" s="48"/>
      <c r="QE38" s="48"/>
      <c r="QF38" s="48"/>
      <c r="QG38" s="48"/>
      <c r="QH38" s="48"/>
      <c r="QI38" s="48"/>
      <c r="QJ38" s="48"/>
      <c r="QK38" s="48"/>
      <c r="QL38" s="48"/>
      <c r="QM38" s="48"/>
      <c r="QN38" s="48"/>
      <c r="QO38" s="48"/>
      <c r="QP38" s="48"/>
      <c r="QQ38" s="48"/>
      <c r="QR38" s="48"/>
      <c r="QS38" s="48"/>
      <c r="QT38" s="48"/>
      <c r="QU38" s="48"/>
      <c r="QV38" s="48"/>
      <c r="QW38" s="48"/>
      <c r="QX38" s="48"/>
      <c r="QY38" s="48"/>
      <c r="QZ38" s="48"/>
      <c r="RA38" s="48"/>
      <c r="RB38" s="48"/>
      <c r="RC38" s="48"/>
      <c r="RD38" s="48"/>
      <c r="RE38" s="48"/>
      <c r="RF38" s="48"/>
      <c r="RG38" s="48"/>
      <c r="RH38" s="48"/>
      <c r="RI38" s="48"/>
      <c r="RJ38" s="48"/>
      <c r="RK38" s="48"/>
      <c r="RL38" s="48"/>
      <c r="RM38" s="48"/>
      <c r="RN38" s="48"/>
      <c r="RO38" s="48"/>
      <c r="RP38" s="48"/>
      <c r="RQ38" s="48"/>
      <c r="RR38" s="48"/>
      <c r="RS38" s="48"/>
      <c r="RT38" s="48"/>
      <c r="RU38" s="48"/>
      <c r="RV38" s="48"/>
      <c r="RW38" s="48"/>
      <c r="RX38" s="48"/>
      <c r="RY38" s="48"/>
      <c r="RZ38" s="48"/>
      <c r="SA38" s="48"/>
      <c r="SB38" s="48"/>
      <c r="SC38" s="48"/>
      <c r="SD38" s="48"/>
      <c r="SE38" s="48"/>
      <c r="SF38" s="48"/>
      <c r="SG38" s="48"/>
      <c r="SH38" s="48"/>
      <c r="SI38" s="48"/>
      <c r="SJ38" s="48"/>
      <c r="SK38" s="48"/>
      <c r="SL38" s="48"/>
      <c r="SM38" s="48"/>
      <c r="SN38" s="48"/>
      <c r="SO38" s="48"/>
      <c r="SP38" s="48"/>
      <c r="SQ38" s="48"/>
      <c r="SR38" s="48"/>
      <c r="SS38" s="48"/>
      <c r="ST38" s="48"/>
      <c r="SU38" s="48"/>
      <c r="SV38" s="48"/>
      <c r="SW38" s="48"/>
      <c r="SX38" s="48"/>
      <c r="SY38" s="48"/>
      <c r="SZ38" s="48"/>
      <c r="TA38" s="48"/>
      <c r="TB38" s="48"/>
      <c r="TC38" s="48"/>
      <c r="TD38" s="48"/>
      <c r="TE38" s="48"/>
      <c r="TF38" s="48"/>
      <c r="TG38" s="48"/>
      <c r="TH38" s="48"/>
      <c r="TI38" s="48"/>
      <c r="TJ38" s="48"/>
      <c r="TK38" s="48"/>
      <c r="TL38" s="48"/>
      <c r="TM38" s="48"/>
      <c r="TN38" s="48"/>
      <c r="TO38" s="48"/>
      <c r="TP38" s="48"/>
      <c r="TQ38" s="48"/>
      <c r="TR38" s="48"/>
      <c r="TS38" s="48"/>
      <c r="TT38" s="48"/>
      <c r="TU38" s="48"/>
      <c r="TV38" s="48"/>
      <c r="TW38" s="48"/>
      <c r="TX38" s="48"/>
      <c r="TY38" s="48"/>
      <c r="TZ38" s="48"/>
      <c r="UA38" s="48"/>
      <c r="UB38" s="48"/>
      <c r="UC38" s="48"/>
      <c r="UD38" s="48"/>
      <c r="UE38" s="48"/>
      <c r="UF38" s="48"/>
      <c r="UG38" s="48"/>
      <c r="UH38" s="48"/>
      <c r="UI38" s="48"/>
      <c r="UJ38" s="48"/>
      <c r="UK38" s="48"/>
      <c r="UL38" s="48"/>
      <c r="UM38" s="48"/>
      <c r="UN38" s="48"/>
      <c r="UO38" s="48"/>
      <c r="UP38" s="48"/>
      <c r="UQ38" s="48"/>
      <c r="UR38" s="48"/>
      <c r="US38" s="48"/>
      <c r="UT38" s="48"/>
      <c r="UU38" s="48"/>
      <c r="UV38" s="48"/>
      <c r="UW38" s="48"/>
      <c r="UX38" s="48"/>
      <c r="UY38" s="48"/>
      <c r="UZ38" s="48"/>
      <c r="VA38" s="48"/>
      <c r="VB38" s="48"/>
      <c r="VC38" s="48"/>
      <c r="VD38" s="48"/>
      <c r="VE38" s="48"/>
      <c r="VF38" s="48"/>
      <c r="VG38" s="48"/>
      <c r="VH38" s="48"/>
      <c r="VI38" s="48"/>
      <c r="VJ38" s="48"/>
      <c r="VK38" s="48"/>
      <c r="VL38" s="48"/>
      <c r="VM38" s="48"/>
      <c r="VN38" s="48"/>
      <c r="VO38" s="48"/>
      <c r="VP38" s="48"/>
      <c r="VQ38" s="48"/>
      <c r="VR38" s="48"/>
      <c r="VS38" s="48"/>
      <c r="VT38" s="48"/>
      <c r="VU38" s="48"/>
      <c r="VV38" s="48"/>
      <c r="VW38" s="48"/>
      <c r="VX38" s="48"/>
      <c r="VY38" s="48"/>
      <c r="VZ38" s="48"/>
      <c r="WA38" s="48"/>
      <c r="WB38" s="48"/>
      <c r="WC38" s="48"/>
      <c r="WD38" s="48"/>
      <c r="WE38" s="48"/>
      <c r="WF38" s="48"/>
      <c r="WG38" s="48"/>
      <c r="WH38" s="48"/>
      <c r="WI38" s="48"/>
      <c r="WJ38" s="48"/>
      <c r="WK38" s="48"/>
      <c r="WL38" s="48"/>
      <c r="WM38" s="48"/>
      <c r="WN38" s="48"/>
      <c r="WO38" s="48"/>
      <c r="WP38" s="48"/>
      <c r="WQ38" s="48"/>
      <c r="WR38" s="48"/>
      <c r="WS38" s="48"/>
      <c r="WT38" s="48"/>
      <c r="WU38" s="48"/>
      <c r="WV38" s="48"/>
      <c r="WW38" s="48"/>
      <c r="WX38" s="48"/>
      <c r="WY38" s="48"/>
      <c r="WZ38" s="48"/>
      <c r="XA38" s="48"/>
      <c r="XB38" s="48"/>
      <c r="XC38" s="48"/>
      <c r="XD38" s="48"/>
      <c r="XE38" s="48"/>
      <c r="XF38" s="48"/>
      <c r="XG38" s="48"/>
      <c r="XH38" s="48"/>
      <c r="XI38" s="48"/>
      <c r="XJ38" s="48"/>
      <c r="XK38" s="48"/>
      <c r="XL38" s="48"/>
      <c r="XM38" s="48"/>
      <c r="XN38" s="48"/>
      <c r="XO38" s="48"/>
      <c r="XP38" s="48"/>
      <c r="XQ38" s="48"/>
      <c r="XR38" s="48"/>
      <c r="XS38" s="48"/>
      <c r="XT38" s="48"/>
      <c r="XU38" s="48"/>
      <c r="XV38" s="48"/>
      <c r="XW38" s="48"/>
      <c r="XX38" s="48"/>
      <c r="XY38" s="48"/>
      <c r="XZ38" s="48"/>
      <c r="YA38" s="48"/>
      <c r="YB38" s="48"/>
      <c r="YC38" s="48"/>
      <c r="YD38" s="48"/>
      <c r="YE38" s="48"/>
      <c r="YF38" s="48"/>
      <c r="YG38" s="48"/>
      <c r="YH38" s="48"/>
      <c r="YI38" s="48"/>
      <c r="YJ38" s="48"/>
      <c r="YK38" s="48"/>
      <c r="YL38" s="48"/>
      <c r="YM38" s="48"/>
      <c r="YN38" s="48"/>
      <c r="YO38" s="48"/>
      <c r="YP38" s="48"/>
      <c r="YQ38" s="48"/>
      <c r="YR38" s="48"/>
      <c r="YS38" s="48"/>
      <c r="YT38" s="48"/>
      <c r="YU38" s="48"/>
      <c r="YV38" s="48"/>
      <c r="YW38" s="48"/>
      <c r="YX38" s="48"/>
      <c r="YY38" s="48"/>
      <c r="YZ38" s="48"/>
      <c r="ZA38" s="48"/>
      <c r="ZB38" s="48"/>
      <c r="ZC38" s="48"/>
      <c r="ZD38" s="48"/>
      <c r="ZE38" s="48"/>
      <c r="ZF38" s="48"/>
      <c r="ZG38" s="48"/>
      <c r="ZH38" s="48"/>
      <c r="ZI38" s="48"/>
      <c r="ZJ38" s="48"/>
      <c r="ZK38" s="48"/>
      <c r="ZL38" s="48"/>
      <c r="ZM38" s="48"/>
      <c r="ZN38" s="48"/>
      <c r="ZO38" s="48"/>
      <c r="ZP38" s="48"/>
      <c r="ZQ38" s="48"/>
      <c r="ZR38" s="48"/>
      <c r="ZS38" s="48"/>
      <c r="ZT38" s="48"/>
      <c r="ZU38" s="48"/>
      <c r="ZV38" s="48"/>
      <c r="ZW38" s="48"/>
      <c r="ZX38" s="48"/>
      <c r="ZY38" s="48"/>
      <c r="ZZ38" s="48"/>
      <c r="AAA38" s="48"/>
      <c r="AAB38" s="48"/>
      <c r="AAC38" s="48"/>
      <c r="AAD38" s="48"/>
      <c r="AAE38" s="48"/>
      <c r="AAF38" s="48"/>
      <c r="AAG38" s="48"/>
      <c r="AAH38" s="48"/>
      <c r="AAI38" s="48"/>
      <c r="AAJ38" s="48"/>
      <c r="AAK38" s="48"/>
      <c r="AAL38" s="48"/>
      <c r="AAM38" s="48"/>
      <c r="AAN38" s="48"/>
      <c r="AAO38" s="48"/>
      <c r="AAP38" s="48"/>
      <c r="AAQ38" s="48"/>
      <c r="AAR38" s="48"/>
      <c r="AAS38" s="48"/>
      <c r="AAT38" s="48"/>
      <c r="AAU38" s="48"/>
      <c r="AAV38" s="48"/>
      <c r="AAW38" s="48"/>
      <c r="AAX38" s="48"/>
      <c r="AAY38" s="48"/>
      <c r="AAZ38" s="48"/>
      <c r="ABA38" s="48"/>
      <c r="ABB38" s="48"/>
      <c r="ABC38" s="48"/>
      <c r="ABD38" s="48"/>
      <c r="ABE38" s="48"/>
      <c r="ABF38" s="48"/>
      <c r="ABG38" s="48"/>
      <c r="ABH38" s="48"/>
      <c r="ABI38" s="48"/>
      <c r="ABJ38" s="48"/>
      <c r="ABK38" s="48"/>
      <c r="ABL38" s="48"/>
      <c r="ABM38" s="48"/>
      <c r="ABN38" s="48"/>
      <c r="ABO38" s="48"/>
      <c r="ABP38" s="48"/>
      <c r="ABQ38" s="48"/>
      <c r="ABR38" s="48"/>
      <c r="ABS38" s="48"/>
      <c r="ABT38" s="48"/>
      <c r="ABU38" s="48"/>
      <c r="ABV38" s="48"/>
      <c r="ABW38" s="48"/>
      <c r="ABX38" s="48"/>
      <c r="ABY38" s="48"/>
      <c r="ABZ38" s="48"/>
      <c r="ACA38" s="48"/>
      <c r="ACB38" s="48"/>
      <c r="ACC38" s="48"/>
      <c r="ACD38" s="48"/>
      <c r="ACE38" s="48"/>
      <c r="ACF38" s="48"/>
      <c r="ACG38" s="48"/>
      <c r="ACH38" s="48"/>
      <c r="ACI38" s="48"/>
      <c r="ACJ38" s="48"/>
      <c r="ACK38" s="48"/>
      <c r="ACL38" s="48"/>
      <c r="ACM38" s="48"/>
      <c r="ACN38" s="48"/>
      <c r="ACO38" s="48"/>
      <c r="ACP38" s="48"/>
      <c r="ACQ38" s="48"/>
      <c r="ACR38" s="48"/>
      <c r="ACS38" s="48"/>
      <c r="ACT38" s="48"/>
      <c r="ACU38" s="48"/>
      <c r="ACV38" s="48"/>
      <c r="ACW38" s="48"/>
      <c r="ACX38" s="48"/>
      <c r="ACY38" s="48"/>
      <c r="ACZ38" s="48"/>
      <c r="ADA38" s="48"/>
      <c r="ADB38" s="48"/>
      <c r="ADC38" s="48"/>
      <c r="ADD38" s="48"/>
      <c r="ADE38" s="48"/>
      <c r="ADF38" s="48"/>
      <c r="ADG38" s="48"/>
      <c r="ADH38" s="48"/>
      <c r="ADI38" s="48"/>
      <c r="ADJ38" s="48"/>
      <c r="ADK38" s="48"/>
      <c r="ADL38" s="48"/>
      <c r="ADM38" s="48"/>
      <c r="ADN38" s="48"/>
      <c r="ADO38" s="48"/>
      <c r="ADP38" s="48"/>
      <c r="ADQ38" s="48"/>
      <c r="ADR38" s="48"/>
      <c r="ADS38" s="48"/>
      <c r="ADT38" s="48"/>
      <c r="ADU38" s="48"/>
      <c r="ADV38" s="48"/>
      <c r="ADW38" s="48"/>
      <c r="ADX38" s="48"/>
      <c r="ADY38" s="48"/>
      <c r="ADZ38" s="48"/>
      <c r="AEA38" s="48"/>
      <c r="AEB38" s="48"/>
      <c r="AEC38" s="48"/>
      <c r="AED38" s="48"/>
      <c r="AEE38" s="48"/>
      <c r="AEF38" s="48"/>
      <c r="AEG38" s="48"/>
      <c r="AEH38" s="48"/>
      <c r="AEI38" s="48"/>
      <c r="AEJ38" s="48"/>
      <c r="AEK38" s="48"/>
      <c r="AEL38" s="48"/>
      <c r="AEM38" s="48"/>
      <c r="AEN38" s="48"/>
      <c r="AEO38" s="48"/>
      <c r="AEP38" s="48"/>
      <c r="AEQ38" s="48"/>
      <c r="AER38" s="48"/>
      <c r="AES38" s="48"/>
      <c r="AET38" s="48"/>
      <c r="AEU38" s="48"/>
      <c r="AEV38" s="48"/>
      <c r="AEW38" s="48"/>
      <c r="AEX38" s="48"/>
      <c r="AEY38" s="48"/>
      <c r="AEZ38" s="48"/>
      <c r="AFA38" s="48"/>
      <c r="AFB38" s="48"/>
      <c r="AFC38" s="48"/>
      <c r="AFD38" s="48"/>
      <c r="AFE38" s="48"/>
      <c r="AFF38" s="48"/>
      <c r="AFG38" s="48"/>
      <c r="AFH38" s="48"/>
      <c r="AFI38" s="48"/>
      <c r="AFJ38" s="48"/>
      <c r="AFK38" s="48"/>
      <c r="AFL38" s="48"/>
      <c r="AFM38" s="48"/>
      <c r="AFN38" s="48"/>
      <c r="AFO38" s="48"/>
      <c r="AFP38" s="48"/>
      <c r="AFQ38" s="48"/>
      <c r="AFR38" s="48"/>
      <c r="AFS38" s="48"/>
      <c r="AFT38" s="48"/>
      <c r="AFU38" s="48"/>
      <c r="AFV38" s="48"/>
      <c r="AFW38" s="48"/>
      <c r="AFX38" s="48"/>
      <c r="AFY38" s="48"/>
      <c r="AFZ38" s="48"/>
      <c r="AGA38" s="48"/>
      <c r="AGB38" s="48"/>
      <c r="AGC38" s="48"/>
      <c r="AGD38" s="48"/>
      <c r="AGE38" s="48"/>
      <c r="AGF38" s="48"/>
      <c r="AGG38" s="48"/>
      <c r="AGH38" s="48"/>
      <c r="AGI38" s="48"/>
      <c r="AGJ38" s="48"/>
      <c r="AGK38" s="48"/>
      <c r="AGL38" s="48"/>
      <c r="AGM38" s="48"/>
      <c r="AGN38" s="48"/>
      <c r="AGO38" s="48"/>
      <c r="AGP38" s="48"/>
      <c r="AGQ38" s="48"/>
      <c r="AGR38" s="48"/>
      <c r="AGS38" s="48"/>
      <c r="AGT38" s="48"/>
      <c r="AGU38" s="48"/>
      <c r="AGV38" s="48"/>
      <c r="AGW38" s="48"/>
      <c r="AGX38" s="48"/>
      <c r="AGY38" s="48"/>
      <c r="AGZ38" s="48"/>
      <c r="AHA38" s="48"/>
      <c r="AHB38" s="48"/>
      <c r="AHC38" s="48"/>
      <c r="AHD38" s="48"/>
      <c r="AHE38" s="48"/>
      <c r="AHF38" s="48"/>
      <c r="AHG38" s="48"/>
      <c r="AHH38" s="48"/>
      <c r="AHI38" s="48"/>
      <c r="AHJ38" s="48"/>
      <c r="AHK38" s="48"/>
      <c r="AHL38" s="48"/>
      <c r="AHM38" s="48"/>
      <c r="AHN38" s="48"/>
      <c r="AHO38" s="48"/>
      <c r="AHP38" s="48"/>
      <c r="AHQ38" s="48"/>
      <c r="AHR38" s="48"/>
      <c r="AHS38" s="48"/>
      <c r="AHT38" s="48"/>
      <c r="AHU38" s="48"/>
      <c r="AHV38" s="48"/>
      <c r="AHW38" s="48"/>
      <c r="AHX38" s="48"/>
      <c r="AHY38" s="48"/>
      <c r="AHZ38" s="48"/>
      <c r="AIA38" s="48"/>
      <c r="AIB38" s="48"/>
      <c r="AIC38" s="48"/>
      <c r="AID38" s="48"/>
      <c r="AIE38" s="48"/>
      <c r="AIF38" s="48"/>
      <c r="AIG38" s="48"/>
      <c r="AIH38" s="48"/>
      <c r="AII38" s="48"/>
      <c r="AIJ38" s="48"/>
      <c r="AIK38" s="48"/>
      <c r="AIL38" s="48"/>
      <c r="AIM38" s="48"/>
      <c r="AIN38" s="48"/>
      <c r="AIO38" s="48"/>
      <c r="AIP38" s="48"/>
      <c r="AIQ38" s="48"/>
      <c r="AIR38" s="48"/>
      <c r="AIS38" s="48"/>
      <c r="AIT38" s="48"/>
      <c r="AIU38" s="48"/>
      <c r="AIV38" s="48"/>
      <c r="AIW38" s="48"/>
      <c r="AIX38" s="48"/>
      <c r="AIY38" s="48"/>
      <c r="AIZ38" s="48"/>
      <c r="AJA38" s="48"/>
      <c r="AJB38" s="48"/>
      <c r="AJC38" s="48"/>
      <c r="AJD38" s="48"/>
      <c r="AJE38" s="48"/>
      <c r="AJF38" s="48"/>
      <c r="AJG38" s="48"/>
      <c r="AJH38" s="48"/>
      <c r="AJI38" s="48"/>
      <c r="AJJ38" s="48"/>
      <c r="AJK38" s="48"/>
      <c r="AJL38" s="48"/>
      <c r="AJM38" s="48"/>
      <c r="AJN38" s="48"/>
      <c r="AJO38" s="48"/>
      <c r="AJP38" s="48"/>
      <c r="AJQ38" s="48"/>
      <c r="AJR38" s="48"/>
      <c r="AJS38" s="48"/>
      <c r="AJT38" s="48"/>
      <c r="AJU38" s="48"/>
      <c r="AJV38" s="48"/>
      <c r="AJW38" s="48"/>
      <c r="AJX38" s="48"/>
      <c r="AJY38" s="48"/>
      <c r="AJZ38" s="48"/>
      <c r="AKA38" s="48"/>
      <c r="AKB38" s="48"/>
      <c r="AKC38" s="48"/>
      <c r="AKD38" s="48"/>
      <c r="AKE38" s="48"/>
      <c r="AKF38" s="48"/>
      <c r="AKG38" s="48"/>
      <c r="AKH38" s="48"/>
      <c r="AKI38" s="48"/>
      <c r="AKJ38" s="48"/>
      <c r="AKK38" s="48"/>
      <c r="AKL38" s="48"/>
      <c r="AKM38" s="48"/>
      <c r="AKN38" s="48"/>
      <c r="AKO38" s="48"/>
      <c r="AKP38" s="48"/>
      <c r="AKQ38" s="48"/>
      <c r="AKR38" s="48"/>
      <c r="AKS38" s="48"/>
      <c r="AKT38" s="48"/>
      <c r="AKU38" s="48"/>
      <c r="AKV38" s="48"/>
      <c r="AKW38" s="48"/>
      <c r="AKX38" s="48"/>
      <c r="AKY38" s="48"/>
      <c r="AKZ38" s="48"/>
      <c r="ALA38" s="48"/>
      <c r="ALB38" s="48"/>
      <c r="ALC38" s="48"/>
      <c r="ALD38" s="48"/>
      <c r="ALE38" s="48"/>
      <c r="ALF38" s="48"/>
      <c r="ALG38" s="48"/>
      <c r="ALH38" s="48"/>
      <c r="ALI38" s="48"/>
      <c r="ALJ38" s="48"/>
      <c r="ALK38" s="48"/>
      <c r="ALL38" s="48"/>
      <c r="ALM38" s="48"/>
      <c r="ALN38" s="48"/>
      <c r="ALO38" s="48"/>
      <c r="ALP38" s="48"/>
      <c r="ALQ38" s="48"/>
      <c r="ALR38" s="48"/>
      <c r="ALS38" s="48"/>
      <c r="ALT38" s="48"/>
      <c r="ALU38" s="48"/>
      <c r="ALV38" s="48"/>
      <c r="ALW38" s="48"/>
      <c r="ALX38" s="48"/>
      <c r="ALY38" s="48"/>
      <c r="ALZ38" s="48"/>
      <c r="AMA38" s="48"/>
      <c r="AMB38" s="48"/>
      <c r="AMC38" s="48"/>
      <c r="AMD38" s="48"/>
      <c r="AME38" s="48"/>
      <c r="AMF38" s="48"/>
      <c r="AMG38" s="48"/>
      <c r="AMH38" s="48"/>
      <c r="AMI38" s="48"/>
      <c r="AMJ38" s="48"/>
      <c r="AMK38" s="48"/>
    </row>
    <row r="39" spans="1:1025" s="10" customFormat="1" ht="12.75" customHeight="1">
      <c r="A39" s="100" t="s">
        <v>256</v>
      </c>
      <c r="B39" s="101">
        <v>1</v>
      </c>
      <c r="C39" s="102">
        <v>1</v>
      </c>
      <c r="D39" s="103">
        <f t="shared" si="0"/>
        <v>2</v>
      </c>
      <c r="E39" s="104">
        <v>38</v>
      </c>
      <c r="F39" s="105">
        <f t="shared" si="1"/>
        <v>5.7827218358620061E-4</v>
      </c>
      <c r="G39" s="106"/>
      <c r="H39" s="86" t="s">
        <v>257</v>
      </c>
      <c r="J39" s="107"/>
      <c r="K39" s="108"/>
      <c r="L39" s="108"/>
    </row>
    <row r="40" spans="1:1025" s="10" customFormat="1" ht="12.75" customHeight="1">
      <c r="A40" s="100" t="s">
        <v>258</v>
      </c>
      <c r="B40" s="101">
        <v>0</v>
      </c>
      <c r="C40" s="102">
        <v>2</v>
      </c>
      <c r="D40" s="103">
        <f t="shared" si="0"/>
        <v>2</v>
      </c>
      <c r="E40" s="104">
        <v>38</v>
      </c>
      <c r="F40" s="105">
        <f t="shared" si="1"/>
        <v>5.7827218358620061E-4</v>
      </c>
      <c r="G40" s="106"/>
      <c r="H40" s="86" t="s">
        <v>259</v>
      </c>
      <c r="J40" s="107"/>
      <c r="K40" s="108"/>
      <c r="L40" s="10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  <c r="FP40" s="48"/>
      <c r="FQ40" s="48"/>
      <c r="FR40" s="48"/>
      <c r="FS40" s="48"/>
      <c r="FT40" s="48"/>
      <c r="FU40" s="48"/>
      <c r="FV40" s="48"/>
      <c r="FW40" s="48"/>
      <c r="FX40" s="48"/>
      <c r="FY40" s="48"/>
      <c r="FZ40" s="48"/>
      <c r="GA40" s="48"/>
      <c r="GB40" s="48"/>
      <c r="GC40" s="48"/>
      <c r="GD40" s="48"/>
      <c r="GE40" s="48"/>
      <c r="GF40" s="48"/>
      <c r="GG40" s="48"/>
      <c r="GH40" s="48"/>
      <c r="GI40" s="48"/>
      <c r="GJ40" s="48"/>
      <c r="GK40" s="48"/>
      <c r="GL40" s="48"/>
      <c r="GM40" s="48"/>
      <c r="GN40" s="48"/>
      <c r="GO40" s="48"/>
      <c r="GP40" s="48"/>
      <c r="GQ40" s="48"/>
      <c r="GR40" s="48"/>
      <c r="GS40" s="48"/>
      <c r="GT40" s="48"/>
      <c r="GU40" s="48"/>
      <c r="GV40" s="48"/>
      <c r="GW40" s="48"/>
      <c r="GX40" s="48"/>
      <c r="GY40" s="48"/>
      <c r="GZ40" s="48"/>
      <c r="HA40" s="48"/>
      <c r="HB40" s="48"/>
      <c r="HC40" s="48"/>
      <c r="HD40" s="48"/>
      <c r="HE40" s="48"/>
      <c r="HF40" s="48"/>
      <c r="HG40" s="48"/>
      <c r="HH40" s="48"/>
      <c r="HI40" s="48"/>
      <c r="HJ40" s="48"/>
      <c r="HK40" s="48"/>
      <c r="HL40" s="48"/>
      <c r="HM40" s="48"/>
      <c r="HN40" s="48"/>
      <c r="HO40" s="48"/>
      <c r="HP40" s="48"/>
      <c r="HQ40" s="48"/>
      <c r="HR40" s="48"/>
      <c r="HS40" s="48"/>
      <c r="HT40" s="48"/>
      <c r="HU40" s="48"/>
      <c r="HV40" s="48"/>
      <c r="HW40" s="48"/>
      <c r="HX40" s="48"/>
      <c r="HY40" s="48"/>
      <c r="HZ40" s="48"/>
      <c r="IA40" s="48"/>
      <c r="IB40" s="48"/>
      <c r="IC40" s="48"/>
      <c r="ID40" s="48"/>
      <c r="IE40" s="48"/>
      <c r="IF40" s="48"/>
      <c r="IG40" s="48"/>
      <c r="IH40" s="48"/>
      <c r="II40" s="48"/>
      <c r="IJ40" s="48"/>
      <c r="IK40" s="48"/>
      <c r="IL40" s="48"/>
      <c r="IM40" s="48"/>
      <c r="IN40" s="48"/>
      <c r="IO40" s="48"/>
      <c r="IP40" s="48"/>
      <c r="IQ40" s="48"/>
      <c r="IR40" s="48"/>
      <c r="IS40" s="48"/>
      <c r="IT40" s="48"/>
      <c r="IU40" s="48"/>
      <c r="IV40" s="48"/>
      <c r="IW40" s="48"/>
      <c r="IX40" s="48"/>
      <c r="IY40" s="48"/>
      <c r="IZ40" s="48"/>
      <c r="JA40" s="48"/>
      <c r="JB40" s="48"/>
      <c r="JC40" s="48"/>
      <c r="JD40" s="48"/>
      <c r="JE40" s="48"/>
      <c r="JF40" s="48"/>
      <c r="JG40" s="48"/>
      <c r="JH40" s="48"/>
      <c r="JI40" s="48"/>
      <c r="JJ40" s="48"/>
      <c r="JK40" s="48"/>
      <c r="JL40" s="48"/>
      <c r="JM40" s="48"/>
      <c r="JN40" s="48"/>
      <c r="JO40" s="48"/>
      <c r="JP40" s="48"/>
      <c r="JQ40" s="48"/>
      <c r="JR40" s="48"/>
      <c r="JS40" s="48"/>
      <c r="JT40" s="48"/>
      <c r="JU40" s="48"/>
      <c r="JV40" s="48"/>
      <c r="JW40" s="48"/>
      <c r="JX40" s="48"/>
      <c r="JY40" s="48"/>
      <c r="JZ40" s="48"/>
      <c r="KA40" s="48"/>
      <c r="KB40" s="48"/>
      <c r="KC40" s="48"/>
      <c r="KD40" s="48"/>
      <c r="KE40" s="48"/>
      <c r="KF40" s="48"/>
      <c r="KG40" s="48"/>
      <c r="KH40" s="48"/>
      <c r="KI40" s="48"/>
      <c r="KJ40" s="48"/>
      <c r="KK40" s="48"/>
      <c r="KL40" s="48"/>
      <c r="KM40" s="48"/>
      <c r="KN40" s="48"/>
      <c r="KO40" s="48"/>
      <c r="KP40" s="48"/>
      <c r="KQ40" s="48"/>
      <c r="KR40" s="48"/>
      <c r="KS40" s="48"/>
      <c r="KT40" s="48"/>
      <c r="KU40" s="48"/>
      <c r="KV40" s="48"/>
      <c r="KW40" s="48"/>
      <c r="KX40" s="48"/>
      <c r="KY40" s="48"/>
      <c r="KZ40" s="48"/>
      <c r="LA40" s="48"/>
      <c r="LB40" s="48"/>
      <c r="LC40" s="48"/>
      <c r="LD40" s="48"/>
      <c r="LE40" s="48"/>
      <c r="LF40" s="48"/>
      <c r="LG40" s="48"/>
      <c r="LH40" s="48"/>
      <c r="LI40" s="48"/>
      <c r="LJ40" s="48"/>
      <c r="LK40" s="48"/>
      <c r="LL40" s="48"/>
      <c r="LM40" s="48"/>
      <c r="LN40" s="48"/>
      <c r="LO40" s="48"/>
      <c r="LP40" s="48"/>
      <c r="LQ40" s="48"/>
      <c r="LR40" s="48"/>
      <c r="LS40" s="48"/>
      <c r="LT40" s="48"/>
      <c r="LU40" s="48"/>
      <c r="LV40" s="48"/>
      <c r="LW40" s="48"/>
      <c r="LX40" s="48"/>
      <c r="LY40" s="48"/>
      <c r="LZ40" s="48"/>
      <c r="MA40" s="48"/>
      <c r="MB40" s="48"/>
      <c r="MC40" s="48"/>
      <c r="MD40" s="48"/>
      <c r="ME40" s="48"/>
      <c r="MF40" s="48"/>
      <c r="MG40" s="48"/>
      <c r="MH40" s="48"/>
      <c r="MI40" s="48"/>
      <c r="MJ40" s="48"/>
      <c r="MK40" s="48"/>
      <c r="ML40" s="48"/>
      <c r="MM40" s="48"/>
      <c r="MN40" s="48"/>
      <c r="MO40" s="48"/>
      <c r="MP40" s="48"/>
      <c r="MQ40" s="48"/>
      <c r="MR40" s="48"/>
      <c r="MS40" s="48"/>
      <c r="MT40" s="48"/>
      <c r="MU40" s="48"/>
      <c r="MV40" s="48"/>
      <c r="MW40" s="48"/>
      <c r="MX40" s="48"/>
      <c r="MY40" s="48"/>
      <c r="MZ40" s="48"/>
      <c r="NA40" s="48"/>
      <c r="NB40" s="48"/>
      <c r="NC40" s="48"/>
      <c r="ND40" s="48"/>
      <c r="NE40" s="48"/>
      <c r="NF40" s="48"/>
      <c r="NG40" s="48"/>
      <c r="NH40" s="48"/>
      <c r="NI40" s="48"/>
      <c r="NJ40" s="48"/>
      <c r="NK40" s="48"/>
      <c r="NL40" s="48"/>
      <c r="NM40" s="48"/>
      <c r="NN40" s="48"/>
      <c r="NO40" s="48"/>
      <c r="NP40" s="48"/>
      <c r="NQ40" s="48"/>
      <c r="NR40" s="48"/>
      <c r="NS40" s="48"/>
      <c r="NT40" s="48"/>
      <c r="NU40" s="48"/>
      <c r="NV40" s="48"/>
      <c r="NW40" s="48"/>
      <c r="NX40" s="48"/>
      <c r="NY40" s="48"/>
      <c r="NZ40" s="48"/>
      <c r="OA40" s="48"/>
      <c r="OB40" s="48"/>
      <c r="OC40" s="48"/>
      <c r="OD40" s="48"/>
      <c r="OE40" s="48"/>
      <c r="OF40" s="48"/>
      <c r="OG40" s="48"/>
      <c r="OH40" s="48"/>
      <c r="OI40" s="48"/>
      <c r="OJ40" s="48"/>
      <c r="OK40" s="48"/>
      <c r="OL40" s="48"/>
      <c r="OM40" s="48"/>
      <c r="ON40" s="48"/>
      <c r="OO40" s="48"/>
      <c r="OP40" s="48"/>
      <c r="OQ40" s="48"/>
      <c r="OR40" s="48"/>
      <c r="OS40" s="48"/>
      <c r="OT40" s="48"/>
      <c r="OU40" s="48"/>
      <c r="OV40" s="48"/>
      <c r="OW40" s="48"/>
      <c r="OX40" s="48"/>
      <c r="OY40" s="48"/>
      <c r="OZ40" s="48"/>
      <c r="PA40" s="48"/>
      <c r="PB40" s="48"/>
      <c r="PC40" s="48"/>
      <c r="PD40" s="48"/>
      <c r="PE40" s="48"/>
      <c r="PF40" s="48"/>
      <c r="PG40" s="48"/>
      <c r="PH40" s="48"/>
      <c r="PI40" s="48"/>
      <c r="PJ40" s="48"/>
      <c r="PK40" s="48"/>
      <c r="PL40" s="48"/>
      <c r="PM40" s="48"/>
      <c r="PN40" s="48"/>
      <c r="PO40" s="48"/>
      <c r="PP40" s="48"/>
      <c r="PQ40" s="48"/>
      <c r="PR40" s="48"/>
      <c r="PS40" s="48"/>
      <c r="PT40" s="48"/>
      <c r="PU40" s="48"/>
      <c r="PV40" s="48"/>
      <c r="PW40" s="48"/>
      <c r="PX40" s="48"/>
      <c r="PY40" s="48"/>
      <c r="PZ40" s="48"/>
      <c r="QA40" s="48"/>
      <c r="QB40" s="48"/>
      <c r="QC40" s="48"/>
      <c r="QD40" s="48"/>
      <c r="QE40" s="48"/>
      <c r="QF40" s="48"/>
      <c r="QG40" s="48"/>
      <c r="QH40" s="48"/>
      <c r="QI40" s="48"/>
      <c r="QJ40" s="48"/>
      <c r="QK40" s="48"/>
      <c r="QL40" s="48"/>
      <c r="QM40" s="48"/>
      <c r="QN40" s="48"/>
      <c r="QO40" s="48"/>
      <c r="QP40" s="48"/>
      <c r="QQ40" s="48"/>
      <c r="QR40" s="48"/>
      <c r="QS40" s="48"/>
      <c r="QT40" s="48"/>
      <c r="QU40" s="48"/>
      <c r="QV40" s="48"/>
      <c r="QW40" s="48"/>
      <c r="QX40" s="48"/>
      <c r="QY40" s="48"/>
      <c r="QZ40" s="48"/>
      <c r="RA40" s="48"/>
      <c r="RB40" s="48"/>
      <c r="RC40" s="48"/>
      <c r="RD40" s="48"/>
      <c r="RE40" s="48"/>
      <c r="RF40" s="48"/>
      <c r="RG40" s="48"/>
      <c r="RH40" s="48"/>
      <c r="RI40" s="48"/>
      <c r="RJ40" s="48"/>
      <c r="RK40" s="48"/>
      <c r="RL40" s="48"/>
      <c r="RM40" s="48"/>
      <c r="RN40" s="48"/>
      <c r="RO40" s="48"/>
      <c r="RP40" s="48"/>
      <c r="RQ40" s="48"/>
      <c r="RR40" s="48"/>
      <c r="RS40" s="48"/>
      <c r="RT40" s="48"/>
      <c r="RU40" s="48"/>
      <c r="RV40" s="48"/>
      <c r="RW40" s="48"/>
      <c r="RX40" s="48"/>
      <c r="RY40" s="48"/>
      <c r="RZ40" s="48"/>
      <c r="SA40" s="48"/>
      <c r="SB40" s="48"/>
      <c r="SC40" s="48"/>
      <c r="SD40" s="48"/>
      <c r="SE40" s="48"/>
      <c r="SF40" s="48"/>
      <c r="SG40" s="48"/>
      <c r="SH40" s="48"/>
      <c r="SI40" s="48"/>
      <c r="SJ40" s="48"/>
      <c r="SK40" s="48"/>
      <c r="SL40" s="48"/>
      <c r="SM40" s="48"/>
      <c r="SN40" s="48"/>
      <c r="SO40" s="48"/>
      <c r="SP40" s="48"/>
      <c r="SQ40" s="48"/>
      <c r="SR40" s="48"/>
      <c r="SS40" s="48"/>
      <c r="ST40" s="48"/>
      <c r="SU40" s="48"/>
      <c r="SV40" s="48"/>
      <c r="SW40" s="48"/>
      <c r="SX40" s="48"/>
      <c r="SY40" s="48"/>
      <c r="SZ40" s="48"/>
      <c r="TA40" s="48"/>
      <c r="TB40" s="48"/>
      <c r="TC40" s="48"/>
      <c r="TD40" s="48"/>
      <c r="TE40" s="48"/>
      <c r="TF40" s="48"/>
      <c r="TG40" s="48"/>
      <c r="TH40" s="48"/>
      <c r="TI40" s="48"/>
      <c r="TJ40" s="48"/>
      <c r="TK40" s="48"/>
      <c r="TL40" s="48"/>
      <c r="TM40" s="48"/>
      <c r="TN40" s="48"/>
      <c r="TO40" s="48"/>
      <c r="TP40" s="48"/>
      <c r="TQ40" s="48"/>
      <c r="TR40" s="48"/>
      <c r="TS40" s="48"/>
      <c r="TT40" s="48"/>
      <c r="TU40" s="48"/>
      <c r="TV40" s="48"/>
      <c r="TW40" s="48"/>
      <c r="TX40" s="48"/>
      <c r="TY40" s="48"/>
      <c r="TZ40" s="48"/>
      <c r="UA40" s="48"/>
      <c r="UB40" s="48"/>
      <c r="UC40" s="48"/>
      <c r="UD40" s="48"/>
      <c r="UE40" s="48"/>
      <c r="UF40" s="48"/>
      <c r="UG40" s="48"/>
      <c r="UH40" s="48"/>
      <c r="UI40" s="48"/>
      <c r="UJ40" s="48"/>
      <c r="UK40" s="48"/>
      <c r="UL40" s="48"/>
      <c r="UM40" s="48"/>
      <c r="UN40" s="48"/>
      <c r="UO40" s="48"/>
      <c r="UP40" s="48"/>
      <c r="UQ40" s="48"/>
      <c r="UR40" s="48"/>
      <c r="US40" s="48"/>
      <c r="UT40" s="48"/>
      <c r="UU40" s="48"/>
      <c r="UV40" s="48"/>
      <c r="UW40" s="48"/>
      <c r="UX40" s="48"/>
      <c r="UY40" s="48"/>
      <c r="UZ40" s="48"/>
      <c r="VA40" s="48"/>
      <c r="VB40" s="48"/>
      <c r="VC40" s="48"/>
      <c r="VD40" s="48"/>
      <c r="VE40" s="48"/>
      <c r="VF40" s="48"/>
      <c r="VG40" s="48"/>
      <c r="VH40" s="48"/>
      <c r="VI40" s="48"/>
      <c r="VJ40" s="48"/>
      <c r="VK40" s="48"/>
      <c r="VL40" s="48"/>
      <c r="VM40" s="48"/>
      <c r="VN40" s="48"/>
      <c r="VO40" s="48"/>
      <c r="VP40" s="48"/>
      <c r="VQ40" s="48"/>
      <c r="VR40" s="48"/>
      <c r="VS40" s="48"/>
      <c r="VT40" s="48"/>
      <c r="VU40" s="48"/>
      <c r="VV40" s="48"/>
      <c r="VW40" s="48"/>
      <c r="VX40" s="48"/>
      <c r="VY40" s="48"/>
      <c r="VZ40" s="48"/>
      <c r="WA40" s="48"/>
      <c r="WB40" s="48"/>
      <c r="WC40" s="48"/>
      <c r="WD40" s="48"/>
      <c r="WE40" s="48"/>
      <c r="WF40" s="48"/>
      <c r="WG40" s="48"/>
      <c r="WH40" s="48"/>
      <c r="WI40" s="48"/>
      <c r="WJ40" s="48"/>
      <c r="WK40" s="48"/>
      <c r="WL40" s="48"/>
      <c r="WM40" s="48"/>
      <c r="WN40" s="48"/>
      <c r="WO40" s="48"/>
      <c r="WP40" s="48"/>
      <c r="WQ40" s="48"/>
      <c r="WR40" s="48"/>
      <c r="WS40" s="48"/>
      <c r="WT40" s="48"/>
      <c r="WU40" s="48"/>
      <c r="WV40" s="48"/>
      <c r="WW40" s="48"/>
      <c r="WX40" s="48"/>
      <c r="WY40" s="48"/>
      <c r="WZ40" s="48"/>
      <c r="XA40" s="48"/>
      <c r="XB40" s="48"/>
      <c r="XC40" s="48"/>
      <c r="XD40" s="48"/>
      <c r="XE40" s="48"/>
      <c r="XF40" s="48"/>
      <c r="XG40" s="48"/>
      <c r="XH40" s="48"/>
      <c r="XI40" s="48"/>
      <c r="XJ40" s="48"/>
      <c r="XK40" s="48"/>
      <c r="XL40" s="48"/>
      <c r="XM40" s="48"/>
      <c r="XN40" s="48"/>
      <c r="XO40" s="48"/>
      <c r="XP40" s="48"/>
      <c r="XQ40" s="48"/>
      <c r="XR40" s="48"/>
      <c r="XS40" s="48"/>
      <c r="XT40" s="48"/>
      <c r="XU40" s="48"/>
      <c r="XV40" s="48"/>
      <c r="XW40" s="48"/>
      <c r="XX40" s="48"/>
      <c r="XY40" s="48"/>
      <c r="XZ40" s="48"/>
      <c r="YA40" s="48"/>
      <c r="YB40" s="48"/>
      <c r="YC40" s="48"/>
      <c r="YD40" s="48"/>
      <c r="YE40" s="48"/>
      <c r="YF40" s="48"/>
      <c r="YG40" s="48"/>
      <c r="YH40" s="48"/>
      <c r="YI40" s="48"/>
      <c r="YJ40" s="48"/>
      <c r="YK40" s="48"/>
      <c r="YL40" s="48"/>
      <c r="YM40" s="48"/>
      <c r="YN40" s="48"/>
      <c r="YO40" s="48"/>
      <c r="YP40" s="48"/>
      <c r="YQ40" s="48"/>
      <c r="YR40" s="48"/>
      <c r="YS40" s="48"/>
      <c r="YT40" s="48"/>
      <c r="YU40" s="48"/>
      <c r="YV40" s="48"/>
      <c r="YW40" s="48"/>
      <c r="YX40" s="48"/>
      <c r="YY40" s="48"/>
      <c r="YZ40" s="48"/>
      <c r="ZA40" s="48"/>
      <c r="ZB40" s="48"/>
      <c r="ZC40" s="48"/>
      <c r="ZD40" s="48"/>
      <c r="ZE40" s="48"/>
      <c r="ZF40" s="48"/>
      <c r="ZG40" s="48"/>
      <c r="ZH40" s="48"/>
      <c r="ZI40" s="48"/>
      <c r="ZJ40" s="48"/>
      <c r="ZK40" s="48"/>
      <c r="ZL40" s="48"/>
      <c r="ZM40" s="48"/>
      <c r="ZN40" s="48"/>
      <c r="ZO40" s="48"/>
      <c r="ZP40" s="48"/>
      <c r="ZQ40" s="48"/>
      <c r="ZR40" s="48"/>
      <c r="ZS40" s="48"/>
      <c r="ZT40" s="48"/>
      <c r="ZU40" s="48"/>
      <c r="ZV40" s="48"/>
      <c r="ZW40" s="48"/>
      <c r="ZX40" s="48"/>
      <c r="ZY40" s="48"/>
      <c r="ZZ40" s="48"/>
      <c r="AAA40" s="48"/>
      <c r="AAB40" s="48"/>
      <c r="AAC40" s="48"/>
      <c r="AAD40" s="48"/>
      <c r="AAE40" s="48"/>
      <c r="AAF40" s="48"/>
      <c r="AAG40" s="48"/>
      <c r="AAH40" s="48"/>
      <c r="AAI40" s="48"/>
      <c r="AAJ40" s="48"/>
      <c r="AAK40" s="48"/>
      <c r="AAL40" s="48"/>
      <c r="AAM40" s="48"/>
      <c r="AAN40" s="48"/>
      <c r="AAO40" s="48"/>
      <c r="AAP40" s="48"/>
      <c r="AAQ40" s="48"/>
      <c r="AAR40" s="48"/>
      <c r="AAS40" s="48"/>
      <c r="AAT40" s="48"/>
      <c r="AAU40" s="48"/>
      <c r="AAV40" s="48"/>
      <c r="AAW40" s="48"/>
      <c r="AAX40" s="48"/>
      <c r="AAY40" s="48"/>
      <c r="AAZ40" s="48"/>
      <c r="ABA40" s="48"/>
      <c r="ABB40" s="48"/>
      <c r="ABC40" s="48"/>
      <c r="ABD40" s="48"/>
      <c r="ABE40" s="48"/>
      <c r="ABF40" s="48"/>
      <c r="ABG40" s="48"/>
      <c r="ABH40" s="48"/>
      <c r="ABI40" s="48"/>
      <c r="ABJ40" s="48"/>
      <c r="ABK40" s="48"/>
      <c r="ABL40" s="48"/>
      <c r="ABM40" s="48"/>
      <c r="ABN40" s="48"/>
      <c r="ABO40" s="48"/>
      <c r="ABP40" s="48"/>
      <c r="ABQ40" s="48"/>
      <c r="ABR40" s="48"/>
      <c r="ABS40" s="48"/>
      <c r="ABT40" s="48"/>
      <c r="ABU40" s="48"/>
      <c r="ABV40" s="48"/>
      <c r="ABW40" s="48"/>
      <c r="ABX40" s="48"/>
      <c r="ABY40" s="48"/>
      <c r="ABZ40" s="48"/>
      <c r="ACA40" s="48"/>
      <c r="ACB40" s="48"/>
      <c r="ACC40" s="48"/>
      <c r="ACD40" s="48"/>
      <c r="ACE40" s="48"/>
      <c r="ACF40" s="48"/>
      <c r="ACG40" s="48"/>
      <c r="ACH40" s="48"/>
      <c r="ACI40" s="48"/>
      <c r="ACJ40" s="48"/>
      <c r="ACK40" s="48"/>
      <c r="ACL40" s="48"/>
      <c r="ACM40" s="48"/>
      <c r="ACN40" s="48"/>
      <c r="ACO40" s="48"/>
      <c r="ACP40" s="48"/>
      <c r="ACQ40" s="48"/>
      <c r="ACR40" s="48"/>
      <c r="ACS40" s="48"/>
      <c r="ACT40" s="48"/>
      <c r="ACU40" s="48"/>
      <c r="ACV40" s="48"/>
      <c r="ACW40" s="48"/>
      <c r="ACX40" s="48"/>
      <c r="ACY40" s="48"/>
      <c r="ACZ40" s="48"/>
      <c r="ADA40" s="48"/>
      <c r="ADB40" s="48"/>
      <c r="ADC40" s="48"/>
      <c r="ADD40" s="48"/>
      <c r="ADE40" s="48"/>
      <c r="ADF40" s="48"/>
      <c r="ADG40" s="48"/>
      <c r="ADH40" s="48"/>
      <c r="ADI40" s="48"/>
      <c r="ADJ40" s="48"/>
      <c r="ADK40" s="48"/>
      <c r="ADL40" s="48"/>
      <c r="ADM40" s="48"/>
      <c r="ADN40" s="48"/>
      <c r="ADO40" s="48"/>
      <c r="ADP40" s="48"/>
      <c r="ADQ40" s="48"/>
      <c r="ADR40" s="48"/>
      <c r="ADS40" s="48"/>
      <c r="ADT40" s="48"/>
      <c r="ADU40" s="48"/>
      <c r="ADV40" s="48"/>
      <c r="ADW40" s="48"/>
      <c r="ADX40" s="48"/>
      <c r="ADY40" s="48"/>
      <c r="ADZ40" s="48"/>
      <c r="AEA40" s="48"/>
      <c r="AEB40" s="48"/>
      <c r="AEC40" s="48"/>
      <c r="AED40" s="48"/>
      <c r="AEE40" s="48"/>
      <c r="AEF40" s="48"/>
      <c r="AEG40" s="48"/>
      <c r="AEH40" s="48"/>
      <c r="AEI40" s="48"/>
      <c r="AEJ40" s="48"/>
      <c r="AEK40" s="48"/>
      <c r="AEL40" s="48"/>
      <c r="AEM40" s="48"/>
      <c r="AEN40" s="48"/>
      <c r="AEO40" s="48"/>
      <c r="AEP40" s="48"/>
      <c r="AEQ40" s="48"/>
      <c r="AER40" s="48"/>
      <c r="AES40" s="48"/>
      <c r="AET40" s="48"/>
      <c r="AEU40" s="48"/>
      <c r="AEV40" s="48"/>
      <c r="AEW40" s="48"/>
      <c r="AEX40" s="48"/>
      <c r="AEY40" s="48"/>
      <c r="AEZ40" s="48"/>
      <c r="AFA40" s="48"/>
      <c r="AFB40" s="48"/>
      <c r="AFC40" s="48"/>
      <c r="AFD40" s="48"/>
      <c r="AFE40" s="48"/>
      <c r="AFF40" s="48"/>
      <c r="AFG40" s="48"/>
      <c r="AFH40" s="48"/>
      <c r="AFI40" s="48"/>
      <c r="AFJ40" s="48"/>
      <c r="AFK40" s="48"/>
      <c r="AFL40" s="48"/>
      <c r="AFM40" s="48"/>
      <c r="AFN40" s="48"/>
      <c r="AFO40" s="48"/>
      <c r="AFP40" s="48"/>
      <c r="AFQ40" s="48"/>
      <c r="AFR40" s="48"/>
      <c r="AFS40" s="48"/>
      <c r="AFT40" s="48"/>
      <c r="AFU40" s="48"/>
      <c r="AFV40" s="48"/>
      <c r="AFW40" s="48"/>
      <c r="AFX40" s="48"/>
      <c r="AFY40" s="48"/>
      <c r="AFZ40" s="48"/>
      <c r="AGA40" s="48"/>
      <c r="AGB40" s="48"/>
      <c r="AGC40" s="48"/>
      <c r="AGD40" s="48"/>
      <c r="AGE40" s="48"/>
      <c r="AGF40" s="48"/>
      <c r="AGG40" s="48"/>
      <c r="AGH40" s="48"/>
      <c r="AGI40" s="48"/>
      <c r="AGJ40" s="48"/>
      <c r="AGK40" s="48"/>
      <c r="AGL40" s="48"/>
      <c r="AGM40" s="48"/>
      <c r="AGN40" s="48"/>
      <c r="AGO40" s="48"/>
      <c r="AGP40" s="48"/>
      <c r="AGQ40" s="48"/>
      <c r="AGR40" s="48"/>
      <c r="AGS40" s="48"/>
      <c r="AGT40" s="48"/>
      <c r="AGU40" s="48"/>
      <c r="AGV40" s="48"/>
      <c r="AGW40" s="48"/>
      <c r="AGX40" s="48"/>
      <c r="AGY40" s="48"/>
      <c r="AGZ40" s="48"/>
      <c r="AHA40" s="48"/>
      <c r="AHB40" s="48"/>
      <c r="AHC40" s="48"/>
      <c r="AHD40" s="48"/>
      <c r="AHE40" s="48"/>
      <c r="AHF40" s="48"/>
      <c r="AHG40" s="48"/>
      <c r="AHH40" s="48"/>
      <c r="AHI40" s="48"/>
      <c r="AHJ40" s="48"/>
      <c r="AHK40" s="48"/>
      <c r="AHL40" s="48"/>
      <c r="AHM40" s="48"/>
      <c r="AHN40" s="48"/>
      <c r="AHO40" s="48"/>
      <c r="AHP40" s="48"/>
      <c r="AHQ40" s="48"/>
      <c r="AHR40" s="48"/>
      <c r="AHS40" s="48"/>
      <c r="AHT40" s="48"/>
      <c r="AHU40" s="48"/>
      <c r="AHV40" s="48"/>
      <c r="AHW40" s="48"/>
      <c r="AHX40" s="48"/>
      <c r="AHY40" s="48"/>
      <c r="AHZ40" s="48"/>
      <c r="AIA40" s="48"/>
      <c r="AIB40" s="48"/>
      <c r="AIC40" s="48"/>
      <c r="AID40" s="48"/>
      <c r="AIE40" s="48"/>
      <c r="AIF40" s="48"/>
      <c r="AIG40" s="48"/>
      <c r="AIH40" s="48"/>
      <c r="AII40" s="48"/>
      <c r="AIJ40" s="48"/>
      <c r="AIK40" s="48"/>
      <c r="AIL40" s="48"/>
      <c r="AIM40" s="48"/>
      <c r="AIN40" s="48"/>
      <c r="AIO40" s="48"/>
      <c r="AIP40" s="48"/>
      <c r="AIQ40" s="48"/>
      <c r="AIR40" s="48"/>
      <c r="AIS40" s="48"/>
      <c r="AIT40" s="48"/>
      <c r="AIU40" s="48"/>
      <c r="AIV40" s="48"/>
      <c r="AIW40" s="48"/>
      <c r="AIX40" s="48"/>
      <c r="AIY40" s="48"/>
      <c r="AIZ40" s="48"/>
      <c r="AJA40" s="48"/>
      <c r="AJB40" s="48"/>
      <c r="AJC40" s="48"/>
      <c r="AJD40" s="48"/>
      <c r="AJE40" s="48"/>
      <c r="AJF40" s="48"/>
      <c r="AJG40" s="48"/>
      <c r="AJH40" s="48"/>
      <c r="AJI40" s="48"/>
      <c r="AJJ40" s="48"/>
      <c r="AJK40" s="48"/>
      <c r="AJL40" s="48"/>
      <c r="AJM40" s="48"/>
      <c r="AJN40" s="48"/>
      <c r="AJO40" s="48"/>
      <c r="AJP40" s="48"/>
      <c r="AJQ40" s="48"/>
      <c r="AJR40" s="48"/>
      <c r="AJS40" s="48"/>
      <c r="AJT40" s="48"/>
      <c r="AJU40" s="48"/>
      <c r="AJV40" s="48"/>
      <c r="AJW40" s="48"/>
      <c r="AJX40" s="48"/>
      <c r="AJY40" s="48"/>
      <c r="AJZ40" s="48"/>
      <c r="AKA40" s="48"/>
      <c r="AKB40" s="48"/>
      <c r="AKC40" s="48"/>
      <c r="AKD40" s="48"/>
      <c r="AKE40" s="48"/>
      <c r="AKF40" s="48"/>
      <c r="AKG40" s="48"/>
      <c r="AKH40" s="48"/>
      <c r="AKI40" s="48"/>
      <c r="AKJ40" s="48"/>
      <c r="AKK40" s="48"/>
      <c r="AKL40" s="48"/>
      <c r="AKM40" s="48"/>
      <c r="AKN40" s="48"/>
      <c r="AKO40" s="48"/>
      <c r="AKP40" s="48"/>
      <c r="AKQ40" s="48"/>
      <c r="AKR40" s="48"/>
      <c r="AKS40" s="48"/>
      <c r="AKT40" s="48"/>
      <c r="AKU40" s="48"/>
      <c r="AKV40" s="48"/>
      <c r="AKW40" s="48"/>
      <c r="AKX40" s="48"/>
      <c r="AKY40" s="48"/>
      <c r="AKZ40" s="48"/>
      <c r="ALA40" s="48"/>
      <c r="ALB40" s="48"/>
      <c r="ALC40" s="48"/>
      <c r="ALD40" s="48"/>
      <c r="ALE40" s="48"/>
      <c r="ALF40" s="48"/>
      <c r="ALG40" s="48"/>
      <c r="ALH40" s="48"/>
      <c r="ALI40" s="48"/>
      <c r="ALJ40" s="48"/>
      <c r="ALK40" s="48"/>
      <c r="ALL40" s="48"/>
      <c r="ALM40" s="48"/>
      <c r="ALN40" s="48"/>
      <c r="ALO40" s="48"/>
      <c r="ALP40" s="48"/>
      <c r="ALQ40" s="48"/>
      <c r="ALR40" s="48"/>
      <c r="ALS40" s="48"/>
      <c r="ALT40" s="48"/>
      <c r="ALU40" s="48"/>
      <c r="ALV40" s="48"/>
      <c r="ALW40" s="48"/>
      <c r="ALX40" s="48"/>
      <c r="ALY40" s="48"/>
      <c r="ALZ40" s="48"/>
      <c r="AMA40" s="48"/>
      <c r="AMB40" s="48"/>
      <c r="AMC40" s="48"/>
      <c r="AMD40" s="48"/>
      <c r="AME40" s="48"/>
      <c r="AMF40" s="48"/>
      <c r="AMG40" s="48"/>
      <c r="AMH40" s="48"/>
      <c r="AMI40" s="48"/>
      <c r="AMJ40" s="48"/>
      <c r="AMK40" s="48"/>
    </row>
    <row r="41" spans="1:1025" s="10" customFormat="1" ht="12.75" customHeight="1">
      <c r="A41" s="100" t="s">
        <v>496</v>
      </c>
      <c r="B41" s="101">
        <v>0</v>
      </c>
      <c r="C41" s="102">
        <v>1</v>
      </c>
      <c r="D41" s="103">
        <f t="shared" si="0"/>
        <v>1</v>
      </c>
      <c r="E41" s="104">
        <v>31</v>
      </c>
      <c r="F41" s="105">
        <f t="shared" si="1"/>
        <v>4.7174836029400575E-4</v>
      </c>
      <c r="G41" s="106"/>
      <c r="H41" s="86" t="s">
        <v>497</v>
      </c>
      <c r="J41" s="107"/>
      <c r="K41" s="108"/>
      <c r="L41" s="108"/>
    </row>
    <row r="42" spans="1:1025" s="10" customFormat="1" ht="12.75" customHeight="1">
      <c r="A42" s="100" t="s">
        <v>264</v>
      </c>
      <c r="B42" s="101">
        <v>1</v>
      </c>
      <c r="C42" s="102">
        <v>0</v>
      </c>
      <c r="D42" s="103">
        <f t="shared" si="0"/>
        <v>1</v>
      </c>
      <c r="E42" s="104">
        <v>30</v>
      </c>
      <c r="F42" s="105">
        <f t="shared" si="1"/>
        <v>4.5653067125226365E-4</v>
      </c>
      <c r="G42" s="106"/>
      <c r="H42" s="86" t="s">
        <v>265</v>
      </c>
      <c r="J42" s="107"/>
      <c r="K42" s="108"/>
      <c r="L42" s="108"/>
    </row>
    <row r="43" spans="1:1025" s="10" customFormat="1" ht="12.75" customHeight="1">
      <c r="A43" s="100" t="s">
        <v>475</v>
      </c>
      <c r="B43" s="101">
        <v>1</v>
      </c>
      <c r="C43" s="102">
        <v>1</v>
      </c>
      <c r="D43" s="103">
        <f t="shared" si="0"/>
        <v>2</v>
      </c>
      <c r="E43" s="104">
        <v>29</v>
      </c>
      <c r="F43" s="105">
        <f t="shared" si="1"/>
        <v>4.4131298221052149E-4</v>
      </c>
      <c r="G43" s="106"/>
      <c r="H43" s="86" t="s">
        <v>261</v>
      </c>
      <c r="J43" s="107"/>
      <c r="K43" s="108"/>
      <c r="L43" s="108"/>
    </row>
    <row r="44" spans="1:1025" s="10" customFormat="1" ht="12.75" customHeight="1">
      <c r="A44" s="100" t="s">
        <v>266</v>
      </c>
      <c r="B44" s="101">
        <v>1</v>
      </c>
      <c r="C44" s="102">
        <v>0</v>
      </c>
      <c r="D44" s="103">
        <f t="shared" si="0"/>
        <v>1</v>
      </c>
      <c r="E44" s="104">
        <v>29</v>
      </c>
      <c r="F44" s="105">
        <f t="shared" si="1"/>
        <v>4.4131298221052149E-4</v>
      </c>
      <c r="G44" s="106"/>
      <c r="H44" s="86" t="s">
        <v>267</v>
      </c>
      <c r="J44" s="107"/>
      <c r="K44" s="108"/>
      <c r="L44" s="108"/>
    </row>
    <row r="45" spans="1:1025" s="10" customFormat="1" ht="12.75" customHeight="1">
      <c r="A45" s="100" t="s">
        <v>268</v>
      </c>
      <c r="B45" s="101">
        <v>0</v>
      </c>
      <c r="C45" s="102">
        <v>2</v>
      </c>
      <c r="D45" s="103">
        <f t="shared" si="0"/>
        <v>2</v>
      </c>
      <c r="E45" s="104">
        <v>29</v>
      </c>
      <c r="F45" s="105">
        <f t="shared" si="1"/>
        <v>4.4131298221052149E-4</v>
      </c>
      <c r="G45" s="106"/>
      <c r="H45" s="86" t="s">
        <v>269</v>
      </c>
      <c r="J45" s="107"/>
      <c r="K45" s="108"/>
      <c r="L45" s="108"/>
    </row>
    <row r="46" spans="1:1025" s="10" customFormat="1" ht="12.75" customHeight="1">
      <c r="A46" s="100" t="s">
        <v>270</v>
      </c>
      <c r="B46" s="101"/>
      <c r="C46" s="102">
        <v>1</v>
      </c>
      <c r="D46" s="103">
        <f t="shared" ref="D46:D77" si="2">B46+C46</f>
        <v>1</v>
      </c>
      <c r="E46" s="104">
        <v>27</v>
      </c>
      <c r="F46" s="105">
        <f t="shared" ref="F46:F69" si="3">+E46/$E$81</f>
        <v>4.1087760412703727E-4</v>
      </c>
      <c r="G46" s="106"/>
      <c r="H46" s="86" t="s">
        <v>255</v>
      </c>
      <c r="J46" s="107"/>
      <c r="K46" s="108"/>
      <c r="L46" s="108"/>
    </row>
    <row r="47" spans="1:1025" s="10" customFormat="1" ht="12.75" customHeight="1">
      <c r="A47" s="100" t="s">
        <v>510</v>
      </c>
      <c r="B47" s="101">
        <v>0</v>
      </c>
      <c r="C47" s="102">
        <v>1</v>
      </c>
      <c r="D47" s="103">
        <f t="shared" si="2"/>
        <v>1</v>
      </c>
      <c r="E47" s="104">
        <v>27</v>
      </c>
      <c r="F47" s="105">
        <f t="shared" si="3"/>
        <v>4.1087760412703727E-4</v>
      </c>
      <c r="G47" s="106"/>
      <c r="H47" s="86" t="s">
        <v>511</v>
      </c>
      <c r="J47" s="107"/>
      <c r="K47" s="108"/>
      <c r="L47" s="108"/>
    </row>
    <row r="48" spans="1:1025" s="10" customFormat="1" ht="12.75" customHeight="1">
      <c r="A48" s="100" t="s">
        <v>271</v>
      </c>
      <c r="B48" s="101">
        <v>1</v>
      </c>
      <c r="C48" s="102">
        <v>0</v>
      </c>
      <c r="D48" s="103">
        <f t="shared" si="2"/>
        <v>1</v>
      </c>
      <c r="E48" s="104">
        <v>26</v>
      </c>
      <c r="F48" s="105">
        <f t="shared" si="3"/>
        <v>3.9565991508529516E-4</v>
      </c>
      <c r="G48" s="106"/>
      <c r="H48" s="86" t="s">
        <v>250</v>
      </c>
      <c r="J48" s="107"/>
      <c r="K48" s="108"/>
      <c r="L48" s="108"/>
    </row>
    <row r="49" spans="1:1025" s="10" customFormat="1" ht="12.75" customHeight="1">
      <c r="A49" s="100" t="s">
        <v>272</v>
      </c>
      <c r="B49" s="101">
        <v>0</v>
      </c>
      <c r="C49" s="102">
        <v>1</v>
      </c>
      <c r="D49" s="103">
        <f t="shared" si="2"/>
        <v>1</v>
      </c>
      <c r="E49" s="104">
        <v>22</v>
      </c>
      <c r="F49" s="105">
        <f t="shared" si="3"/>
        <v>3.3478915891832668E-4</v>
      </c>
      <c r="G49" s="106"/>
      <c r="H49" s="86" t="s">
        <v>273</v>
      </c>
      <c r="J49" s="107"/>
      <c r="K49" s="108"/>
      <c r="L49" s="108"/>
    </row>
    <row r="50" spans="1:1025" s="10" customFormat="1" ht="12.75" customHeight="1">
      <c r="A50" s="100" t="s">
        <v>274</v>
      </c>
      <c r="B50" s="101">
        <v>0</v>
      </c>
      <c r="C50" s="102">
        <v>1</v>
      </c>
      <c r="D50" s="103">
        <f t="shared" si="2"/>
        <v>1</v>
      </c>
      <c r="E50" s="104">
        <v>21</v>
      </c>
      <c r="F50" s="105">
        <f t="shared" si="3"/>
        <v>3.1957146987658452E-4</v>
      </c>
      <c r="G50" s="106"/>
      <c r="H50" s="86" t="s">
        <v>275</v>
      </c>
      <c r="J50" s="107"/>
      <c r="K50" s="108"/>
      <c r="L50" s="108"/>
    </row>
    <row r="51" spans="1:1025" s="10" customFormat="1" ht="12.75" customHeight="1">
      <c r="A51" s="100" t="s">
        <v>276</v>
      </c>
      <c r="B51" s="101">
        <v>2</v>
      </c>
      <c r="C51" s="102">
        <v>0</v>
      </c>
      <c r="D51" s="103">
        <f t="shared" si="2"/>
        <v>2</v>
      </c>
      <c r="E51" s="104">
        <v>21</v>
      </c>
      <c r="F51" s="105">
        <f t="shared" si="3"/>
        <v>3.1957146987658452E-4</v>
      </c>
      <c r="G51" s="106"/>
      <c r="H51" s="86" t="s">
        <v>479</v>
      </c>
      <c r="J51" s="107"/>
      <c r="K51" s="108"/>
      <c r="L51" s="108"/>
    </row>
    <row r="52" spans="1:1025" s="10" customFormat="1" ht="12.75" customHeight="1">
      <c r="A52" s="100" t="s">
        <v>279</v>
      </c>
      <c r="B52" s="101">
        <v>0</v>
      </c>
      <c r="C52" s="102">
        <v>2</v>
      </c>
      <c r="D52" s="103">
        <f t="shared" si="2"/>
        <v>2</v>
      </c>
      <c r="E52" s="104">
        <v>21</v>
      </c>
      <c r="F52" s="105">
        <f t="shared" si="3"/>
        <v>3.1957146987658452E-4</v>
      </c>
      <c r="G52" s="106"/>
      <c r="H52" s="86" t="s">
        <v>506</v>
      </c>
      <c r="J52" s="107"/>
      <c r="K52" s="108"/>
      <c r="L52" s="108"/>
    </row>
    <row r="53" spans="1:1025" s="10" customFormat="1" ht="12.75" customHeight="1">
      <c r="A53" s="100" t="s">
        <v>277</v>
      </c>
      <c r="B53" s="101">
        <v>0</v>
      </c>
      <c r="C53" s="102">
        <v>2</v>
      </c>
      <c r="D53" s="103">
        <f t="shared" si="2"/>
        <v>2</v>
      </c>
      <c r="E53" s="104">
        <v>20</v>
      </c>
      <c r="F53" s="105">
        <f t="shared" si="3"/>
        <v>3.0435378083484241E-4</v>
      </c>
      <c r="G53" s="106"/>
      <c r="H53" s="86" t="s">
        <v>278</v>
      </c>
      <c r="J53" s="107"/>
      <c r="K53" s="108"/>
      <c r="L53" s="108"/>
    </row>
    <row r="54" spans="1:1025" s="10" customFormat="1" ht="12.75" customHeight="1">
      <c r="A54" s="100" t="s">
        <v>138</v>
      </c>
      <c r="B54" s="101">
        <v>1</v>
      </c>
      <c r="C54" s="102">
        <v>1</v>
      </c>
      <c r="D54" s="103">
        <f t="shared" si="2"/>
        <v>2</v>
      </c>
      <c r="E54" s="104">
        <v>20</v>
      </c>
      <c r="F54" s="105">
        <f t="shared" si="3"/>
        <v>3.0435378083484241E-4</v>
      </c>
      <c r="G54" s="106"/>
      <c r="H54" s="86" t="s">
        <v>507</v>
      </c>
      <c r="J54" s="107"/>
      <c r="K54" s="108"/>
      <c r="L54" s="108"/>
    </row>
    <row r="55" spans="1:1025" s="48" customFormat="1" ht="12.75" customHeight="1">
      <c r="A55" s="100" t="s">
        <v>498</v>
      </c>
      <c r="B55" s="101">
        <v>0</v>
      </c>
      <c r="C55" s="102">
        <v>1</v>
      </c>
      <c r="D55" s="103">
        <f t="shared" si="2"/>
        <v>1</v>
      </c>
      <c r="E55" s="104">
        <v>13</v>
      </c>
      <c r="F55" s="105">
        <f t="shared" si="3"/>
        <v>1.9782995754264758E-4</v>
      </c>
      <c r="G55" s="106"/>
      <c r="H55" s="86" t="s">
        <v>499</v>
      </c>
      <c r="I55" s="10"/>
      <c r="J55" s="107"/>
      <c r="K55" s="108"/>
      <c r="L55" s="108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  <c r="CG55" s="10"/>
      <c r="CH55" s="10"/>
      <c r="CI55" s="10"/>
      <c r="CJ55" s="10"/>
      <c r="CK55" s="10"/>
      <c r="CL55" s="10"/>
      <c r="CM55" s="10"/>
      <c r="CN55" s="10"/>
      <c r="CO55" s="10"/>
      <c r="CP55" s="10"/>
      <c r="CQ55" s="10"/>
      <c r="CR55" s="10"/>
      <c r="CS55" s="10"/>
      <c r="CT55" s="10"/>
      <c r="CU55" s="10"/>
      <c r="CV55" s="10"/>
      <c r="CW55" s="10"/>
      <c r="CX55" s="10"/>
      <c r="CY55" s="10"/>
      <c r="CZ55" s="10"/>
      <c r="DA55" s="10"/>
      <c r="DB55" s="10"/>
      <c r="DC55" s="10"/>
      <c r="DD55" s="10"/>
      <c r="DE55" s="10"/>
      <c r="DF55" s="10"/>
      <c r="DG55" s="10"/>
      <c r="DH55" s="10"/>
      <c r="DI55" s="10"/>
      <c r="DJ55" s="10"/>
      <c r="DK55" s="10"/>
      <c r="DL55" s="10"/>
      <c r="DM55" s="10"/>
      <c r="DN55" s="10"/>
      <c r="DO55" s="10"/>
      <c r="DP55" s="10"/>
      <c r="DQ55" s="10"/>
      <c r="DR55" s="10"/>
      <c r="DS55" s="10"/>
      <c r="DT55" s="10"/>
      <c r="DU55" s="10"/>
      <c r="DV55" s="10"/>
      <c r="DW55" s="10"/>
      <c r="DX55" s="10"/>
      <c r="DY55" s="10"/>
      <c r="DZ55" s="10"/>
      <c r="EA55" s="10"/>
      <c r="EB55" s="10"/>
      <c r="EC55" s="10"/>
      <c r="ED55" s="10"/>
      <c r="EE55" s="10"/>
      <c r="EF55" s="10"/>
      <c r="EG55" s="10"/>
      <c r="EH55" s="10"/>
      <c r="EI55" s="10"/>
      <c r="EJ55" s="10"/>
      <c r="EK55" s="10"/>
      <c r="EL55" s="10"/>
      <c r="EM55" s="10"/>
      <c r="EN55" s="10"/>
      <c r="EO55" s="10"/>
      <c r="EP55" s="10"/>
      <c r="EQ55" s="10"/>
      <c r="ER55" s="10"/>
      <c r="ES55" s="10"/>
      <c r="ET55" s="10"/>
      <c r="EU55" s="10"/>
      <c r="EV55" s="10"/>
      <c r="EW55" s="10"/>
      <c r="EX55" s="10"/>
      <c r="EY55" s="10"/>
      <c r="EZ55" s="10"/>
      <c r="FA55" s="10"/>
      <c r="FB55" s="10"/>
      <c r="FC55" s="10"/>
      <c r="FD55" s="10"/>
      <c r="FE55" s="10"/>
      <c r="FF55" s="10"/>
      <c r="FG55" s="10"/>
      <c r="FH55" s="10"/>
      <c r="FI55" s="10"/>
      <c r="FJ55" s="10"/>
      <c r="FK55" s="10"/>
      <c r="FL55" s="10"/>
      <c r="FM55" s="10"/>
      <c r="FN55" s="10"/>
      <c r="FO55" s="10"/>
      <c r="FP55" s="10"/>
      <c r="FQ55" s="10"/>
      <c r="FR55" s="10"/>
      <c r="FS55" s="10"/>
      <c r="FT55" s="10"/>
      <c r="FU55" s="10"/>
      <c r="FV55" s="10"/>
      <c r="FW55" s="10"/>
      <c r="FX55" s="10"/>
      <c r="FY55" s="10"/>
      <c r="FZ55" s="10"/>
      <c r="GA55" s="10"/>
      <c r="GB55" s="10"/>
      <c r="GC55" s="10"/>
      <c r="GD55" s="10"/>
      <c r="GE55" s="10"/>
      <c r="GF55" s="10"/>
      <c r="GG55" s="10"/>
      <c r="GH55" s="10"/>
      <c r="GI55" s="10"/>
      <c r="GJ55" s="10"/>
      <c r="GK55" s="10"/>
      <c r="GL55" s="10"/>
      <c r="GM55" s="10"/>
      <c r="GN55" s="10"/>
      <c r="GO55" s="10"/>
      <c r="GP55" s="10"/>
      <c r="GQ55" s="10"/>
      <c r="GR55" s="10"/>
      <c r="GS55" s="10"/>
      <c r="GT55" s="10"/>
      <c r="GU55" s="10"/>
      <c r="GV55" s="10"/>
      <c r="GW55" s="10"/>
      <c r="GX55" s="10"/>
      <c r="GY55" s="10"/>
      <c r="GZ55" s="10"/>
      <c r="HA55" s="10"/>
      <c r="HB55" s="10"/>
      <c r="HC55" s="10"/>
      <c r="HD55" s="10"/>
      <c r="HE55" s="10"/>
      <c r="HF55" s="10"/>
      <c r="HG55" s="10"/>
      <c r="HH55" s="10"/>
      <c r="HI55" s="10"/>
      <c r="HJ55" s="10"/>
      <c r="HK55" s="10"/>
      <c r="HL55" s="10"/>
      <c r="HM55" s="10"/>
      <c r="HN55" s="10"/>
      <c r="HO55" s="10"/>
      <c r="HP55" s="10"/>
      <c r="HQ55" s="10"/>
      <c r="HR55" s="10"/>
      <c r="HS55" s="10"/>
      <c r="HT55" s="10"/>
      <c r="HU55" s="10"/>
      <c r="HV55" s="10"/>
      <c r="HW55" s="10"/>
      <c r="HX55" s="10"/>
      <c r="HY55" s="10"/>
      <c r="HZ55" s="10"/>
      <c r="IA55" s="10"/>
      <c r="IB55" s="10"/>
      <c r="IC55" s="10"/>
      <c r="ID55" s="10"/>
      <c r="IE55" s="10"/>
      <c r="IF55" s="10"/>
      <c r="IG55" s="10"/>
      <c r="IH55" s="10"/>
      <c r="II55" s="10"/>
      <c r="IJ55" s="10"/>
      <c r="IK55" s="10"/>
      <c r="IL55" s="10"/>
      <c r="IM55" s="10"/>
      <c r="IN55" s="10"/>
      <c r="IO55" s="10"/>
      <c r="IP55" s="10"/>
      <c r="IQ55" s="10"/>
      <c r="IR55" s="10"/>
      <c r="IS55" s="10"/>
      <c r="IT55" s="10"/>
      <c r="IU55" s="10"/>
      <c r="IV55" s="10"/>
      <c r="IW55" s="10"/>
      <c r="IX55" s="10"/>
      <c r="IY55" s="10"/>
      <c r="IZ55" s="10"/>
      <c r="JA55" s="10"/>
      <c r="JB55" s="10"/>
      <c r="JC55" s="10"/>
      <c r="JD55" s="10"/>
      <c r="JE55" s="10"/>
      <c r="JF55" s="10"/>
      <c r="JG55" s="10"/>
      <c r="JH55" s="10"/>
      <c r="JI55" s="10"/>
      <c r="JJ55" s="10"/>
      <c r="JK55" s="10"/>
      <c r="JL55" s="10"/>
      <c r="JM55" s="10"/>
      <c r="JN55" s="10"/>
      <c r="JO55" s="10"/>
      <c r="JP55" s="10"/>
      <c r="JQ55" s="10"/>
      <c r="JR55" s="10"/>
      <c r="JS55" s="10"/>
      <c r="JT55" s="10"/>
      <c r="JU55" s="10"/>
      <c r="JV55" s="10"/>
      <c r="JW55" s="10"/>
      <c r="JX55" s="10"/>
      <c r="JY55" s="10"/>
      <c r="JZ55" s="10"/>
      <c r="KA55" s="10"/>
      <c r="KB55" s="10"/>
      <c r="KC55" s="10"/>
      <c r="KD55" s="10"/>
      <c r="KE55" s="10"/>
      <c r="KF55" s="10"/>
      <c r="KG55" s="10"/>
      <c r="KH55" s="10"/>
      <c r="KI55" s="10"/>
      <c r="KJ55" s="10"/>
      <c r="KK55" s="10"/>
      <c r="KL55" s="10"/>
      <c r="KM55" s="10"/>
      <c r="KN55" s="10"/>
      <c r="KO55" s="10"/>
      <c r="KP55" s="10"/>
      <c r="KQ55" s="10"/>
      <c r="KR55" s="10"/>
      <c r="KS55" s="10"/>
      <c r="KT55" s="10"/>
      <c r="KU55" s="10"/>
      <c r="KV55" s="10"/>
      <c r="KW55" s="10"/>
      <c r="KX55" s="10"/>
      <c r="KY55" s="10"/>
      <c r="KZ55" s="10"/>
      <c r="LA55" s="10"/>
      <c r="LB55" s="10"/>
      <c r="LC55" s="10"/>
      <c r="LD55" s="10"/>
      <c r="LE55" s="10"/>
      <c r="LF55" s="10"/>
      <c r="LG55" s="10"/>
      <c r="LH55" s="10"/>
      <c r="LI55" s="10"/>
      <c r="LJ55" s="10"/>
      <c r="LK55" s="10"/>
      <c r="LL55" s="10"/>
      <c r="LM55" s="10"/>
      <c r="LN55" s="10"/>
      <c r="LO55" s="10"/>
      <c r="LP55" s="10"/>
      <c r="LQ55" s="10"/>
      <c r="LR55" s="10"/>
      <c r="LS55" s="10"/>
      <c r="LT55" s="10"/>
      <c r="LU55" s="10"/>
      <c r="LV55" s="10"/>
      <c r="LW55" s="10"/>
      <c r="LX55" s="10"/>
      <c r="LY55" s="10"/>
      <c r="LZ55" s="10"/>
      <c r="MA55" s="10"/>
      <c r="MB55" s="10"/>
      <c r="MC55" s="10"/>
      <c r="MD55" s="10"/>
      <c r="ME55" s="10"/>
      <c r="MF55" s="10"/>
      <c r="MG55" s="10"/>
      <c r="MH55" s="10"/>
      <c r="MI55" s="10"/>
      <c r="MJ55" s="10"/>
      <c r="MK55" s="10"/>
      <c r="ML55" s="10"/>
      <c r="MM55" s="10"/>
      <c r="MN55" s="10"/>
      <c r="MO55" s="10"/>
      <c r="MP55" s="10"/>
      <c r="MQ55" s="10"/>
      <c r="MR55" s="10"/>
      <c r="MS55" s="10"/>
      <c r="MT55" s="10"/>
      <c r="MU55" s="10"/>
      <c r="MV55" s="10"/>
      <c r="MW55" s="10"/>
      <c r="MX55" s="10"/>
      <c r="MY55" s="10"/>
      <c r="MZ55" s="10"/>
      <c r="NA55" s="10"/>
      <c r="NB55" s="10"/>
      <c r="NC55" s="10"/>
      <c r="ND55" s="10"/>
      <c r="NE55" s="10"/>
      <c r="NF55" s="10"/>
      <c r="NG55" s="10"/>
      <c r="NH55" s="10"/>
      <c r="NI55" s="10"/>
      <c r="NJ55" s="10"/>
      <c r="NK55" s="10"/>
      <c r="NL55" s="10"/>
      <c r="NM55" s="10"/>
      <c r="NN55" s="10"/>
      <c r="NO55" s="10"/>
      <c r="NP55" s="10"/>
      <c r="NQ55" s="10"/>
      <c r="NR55" s="10"/>
      <c r="NS55" s="10"/>
      <c r="NT55" s="10"/>
      <c r="NU55" s="10"/>
      <c r="NV55" s="10"/>
      <c r="NW55" s="10"/>
      <c r="NX55" s="10"/>
      <c r="NY55" s="10"/>
      <c r="NZ55" s="10"/>
      <c r="OA55" s="10"/>
      <c r="OB55" s="10"/>
      <c r="OC55" s="10"/>
      <c r="OD55" s="10"/>
      <c r="OE55" s="10"/>
      <c r="OF55" s="10"/>
      <c r="OG55" s="10"/>
      <c r="OH55" s="10"/>
      <c r="OI55" s="10"/>
      <c r="OJ55" s="10"/>
      <c r="OK55" s="10"/>
      <c r="OL55" s="10"/>
      <c r="OM55" s="10"/>
      <c r="ON55" s="10"/>
      <c r="OO55" s="10"/>
      <c r="OP55" s="10"/>
      <c r="OQ55" s="10"/>
      <c r="OR55" s="10"/>
      <c r="OS55" s="10"/>
      <c r="OT55" s="10"/>
      <c r="OU55" s="10"/>
      <c r="OV55" s="10"/>
      <c r="OW55" s="10"/>
      <c r="OX55" s="10"/>
      <c r="OY55" s="10"/>
      <c r="OZ55" s="10"/>
      <c r="PA55" s="10"/>
      <c r="PB55" s="10"/>
      <c r="PC55" s="10"/>
      <c r="PD55" s="10"/>
      <c r="PE55" s="10"/>
      <c r="PF55" s="10"/>
      <c r="PG55" s="10"/>
      <c r="PH55" s="10"/>
      <c r="PI55" s="10"/>
      <c r="PJ55" s="10"/>
      <c r="PK55" s="10"/>
      <c r="PL55" s="10"/>
      <c r="PM55" s="10"/>
      <c r="PN55" s="10"/>
      <c r="PO55" s="10"/>
      <c r="PP55" s="10"/>
      <c r="PQ55" s="10"/>
      <c r="PR55" s="10"/>
      <c r="PS55" s="10"/>
      <c r="PT55" s="10"/>
      <c r="PU55" s="10"/>
      <c r="PV55" s="10"/>
      <c r="PW55" s="10"/>
      <c r="PX55" s="10"/>
      <c r="PY55" s="10"/>
      <c r="PZ55" s="10"/>
      <c r="QA55" s="10"/>
      <c r="QB55" s="10"/>
      <c r="QC55" s="10"/>
      <c r="QD55" s="10"/>
      <c r="QE55" s="10"/>
      <c r="QF55" s="10"/>
      <c r="QG55" s="10"/>
      <c r="QH55" s="10"/>
      <c r="QI55" s="10"/>
      <c r="QJ55" s="10"/>
      <c r="QK55" s="10"/>
      <c r="QL55" s="10"/>
      <c r="QM55" s="10"/>
      <c r="QN55" s="10"/>
      <c r="QO55" s="10"/>
      <c r="QP55" s="10"/>
      <c r="QQ55" s="10"/>
      <c r="QR55" s="10"/>
      <c r="QS55" s="10"/>
      <c r="QT55" s="10"/>
      <c r="QU55" s="10"/>
      <c r="QV55" s="10"/>
      <c r="QW55" s="10"/>
      <c r="QX55" s="10"/>
      <c r="QY55" s="10"/>
      <c r="QZ55" s="10"/>
      <c r="RA55" s="10"/>
      <c r="RB55" s="10"/>
      <c r="RC55" s="10"/>
      <c r="RD55" s="10"/>
      <c r="RE55" s="10"/>
      <c r="RF55" s="10"/>
      <c r="RG55" s="10"/>
      <c r="RH55" s="10"/>
      <c r="RI55" s="10"/>
      <c r="RJ55" s="10"/>
      <c r="RK55" s="10"/>
      <c r="RL55" s="10"/>
      <c r="RM55" s="10"/>
      <c r="RN55" s="10"/>
      <c r="RO55" s="10"/>
      <c r="RP55" s="10"/>
      <c r="RQ55" s="10"/>
      <c r="RR55" s="10"/>
      <c r="RS55" s="10"/>
      <c r="RT55" s="10"/>
      <c r="RU55" s="10"/>
      <c r="RV55" s="10"/>
      <c r="RW55" s="10"/>
      <c r="RX55" s="10"/>
      <c r="RY55" s="10"/>
      <c r="RZ55" s="10"/>
      <c r="SA55" s="10"/>
      <c r="SB55" s="10"/>
      <c r="SC55" s="10"/>
      <c r="SD55" s="10"/>
      <c r="SE55" s="10"/>
      <c r="SF55" s="10"/>
      <c r="SG55" s="10"/>
      <c r="SH55" s="10"/>
      <c r="SI55" s="10"/>
      <c r="SJ55" s="10"/>
      <c r="SK55" s="10"/>
      <c r="SL55" s="10"/>
      <c r="SM55" s="10"/>
      <c r="SN55" s="10"/>
      <c r="SO55" s="10"/>
      <c r="SP55" s="10"/>
      <c r="SQ55" s="10"/>
      <c r="SR55" s="10"/>
      <c r="SS55" s="10"/>
      <c r="ST55" s="10"/>
      <c r="SU55" s="10"/>
      <c r="SV55" s="10"/>
      <c r="SW55" s="10"/>
      <c r="SX55" s="10"/>
      <c r="SY55" s="10"/>
      <c r="SZ55" s="10"/>
      <c r="TA55" s="10"/>
      <c r="TB55" s="10"/>
      <c r="TC55" s="10"/>
      <c r="TD55" s="10"/>
      <c r="TE55" s="10"/>
      <c r="TF55" s="10"/>
      <c r="TG55" s="10"/>
      <c r="TH55" s="10"/>
      <c r="TI55" s="10"/>
      <c r="TJ55" s="10"/>
      <c r="TK55" s="10"/>
      <c r="TL55" s="10"/>
      <c r="TM55" s="10"/>
      <c r="TN55" s="10"/>
      <c r="TO55" s="10"/>
      <c r="TP55" s="10"/>
      <c r="TQ55" s="10"/>
      <c r="TR55" s="10"/>
      <c r="TS55" s="10"/>
      <c r="TT55" s="10"/>
      <c r="TU55" s="10"/>
      <c r="TV55" s="10"/>
      <c r="TW55" s="10"/>
      <c r="TX55" s="10"/>
      <c r="TY55" s="10"/>
      <c r="TZ55" s="10"/>
      <c r="UA55" s="10"/>
      <c r="UB55" s="10"/>
      <c r="UC55" s="10"/>
      <c r="UD55" s="10"/>
      <c r="UE55" s="10"/>
      <c r="UF55" s="10"/>
      <c r="UG55" s="10"/>
      <c r="UH55" s="10"/>
      <c r="UI55" s="10"/>
      <c r="UJ55" s="10"/>
      <c r="UK55" s="10"/>
      <c r="UL55" s="10"/>
      <c r="UM55" s="10"/>
      <c r="UN55" s="10"/>
      <c r="UO55" s="10"/>
      <c r="UP55" s="10"/>
      <c r="UQ55" s="10"/>
      <c r="UR55" s="10"/>
      <c r="US55" s="10"/>
      <c r="UT55" s="10"/>
      <c r="UU55" s="10"/>
      <c r="UV55" s="10"/>
      <c r="UW55" s="10"/>
      <c r="UX55" s="10"/>
      <c r="UY55" s="10"/>
      <c r="UZ55" s="10"/>
      <c r="VA55" s="10"/>
      <c r="VB55" s="10"/>
      <c r="VC55" s="10"/>
      <c r="VD55" s="10"/>
      <c r="VE55" s="10"/>
      <c r="VF55" s="10"/>
      <c r="VG55" s="10"/>
      <c r="VH55" s="10"/>
      <c r="VI55" s="10"/>
      <c r="VJ55" s="10"/>
      <c r="VK55" s="10"/>
      <c r="VL55" s="10"/>
      <c r="VM55" s="10"/>
      <c r="VN55" s="10"/>
      <c r="VO55" s="10"/>
      <c r="VP55" s="10"/>
      <c r="VQ55" s="10"/>
      <c r="VR55" s="10"/>
      <c r="VS55" s="10"/>
      <c r="VT55" s="10"/>
      <c r="VU55" s="10"/>
      <c r="VV55" s="10"/>
      <c r="VW55" s="10"/>
      <c r="VX55" s="10"/>
      <c r="VY55" s="10"/>
      <c r="VZ55" s="10"/>
      <c r="WA55" s="10"/>
      <c r="WB55" s="10"/>
      <c r="WC55" s="10"/>
      <c r="WD55" s="10"/>
      <c r="WE55" s="10"/>
      <c r="WF55" s="10"/>
      <c r="WG55" s="10"/>
      <c r="WH55" s="10"/>
      <c r="WI55" s="10"/>
      <c r="WJ55" s="10"/>
      <c r="WK55" s="10"/>
      <c r="WL55" s="10"/>
      <c r="WM55" s="10"/>
      <c r="WN55" s="10"/>
      <c r="WO55" s="10"/>
      <c r="WP55" s="10"/>
      <c r="WQ55" s="10"/>
      <c r="WR55" s="10"/>
      <c r="WS55" s="10"/>
      <c r="WT55" s="10"/>
      <c r="WU55" s="10"/>
      <c r="WV55" s="10"/>
      <c r="WW55" s="10"/>
      <c r="WX55" s="10"/>
      <c r="WY55" s="10"/>
      <c r="WZ55" s="10"/>
      <c r="XA55" s="10"/>
      <c r="XB55" s="10"/>
      <c r="XC55" s="10"/>
      <c r="XD55" s="10"/>
      <c r="XE55" s="10"/>
      <c r="XF55" s="10"/>
      <c r="XG55" s="10"/>
      <c r="XH55" s="10"/>
      <c r="XI55" s="10"/>
      <c r="XJ55" s="10"/>
      <c r="XK55" s="10"/>
      <c r="XL55" s="10"/>
      <c r="XM55" s="10"/>
      <c r="XN55" s="10"/>
      <c r="XO55" s="10"/>
      <c r="XP55" s="10"/>
      <c r="XQ55" s="10"/>
      <c r="XR55" s="10"/>
      <c r="XS55" s="10"/>
      <c r="XT55" s="10"/>
      <c r="XU55" s="10"/>
      <c r="XV55" s="10"/>
      <c r="XW55" s="10"/>
      <c r="XX55" s="10"/>
      <c r="XY55" s="10"/>
      <c r="XZ55" s="10"/>
      <c r="YA55" s="10"/>
      <c r="YB55" s="10"/>
      <c r="YC55" s="10"/>
      <c r="YD55" s="10"/>
      <c r="YE55" s="10"/>
      <c r="YF55" s="10"/>
      <c r="YG55" s="10"/>
      <c r="YH55" s="10"/>
      <c r="YI55" s="10"/>
      <c r="YJ55" s="10"/>
      <c r="YK55" s="10"/>
      <c r="YL55" s="10"/>
      <c r="YM55" s="10"/>
      <c r="YN55" s="10"/>
      <c r="YO55" s="10"/>
      <c r="YP55" s="10"/>
      <c r="YQ55" s="10"/>
      <c r="YR55" s="10"/>
      <c r="YS55" s="10"/>
      <c r="YT55" s="10"/>
      <c r="YU55" s="10"/>
      <c r="YV55" s="10"/>
      <c r="YW55" s="10"/>
      <c r="YX55" s="10"/>
      <c r="YY55" s="10"/>
      <c r="YZ55" s="10"/>
      <c r="ZA55" s="10"/>
      <c r="ZB55" s="10"/>
      <c r="ZC55" s="10"/>
      <c r="ZD55" s="10"/>
      <c r="ZE55" s="10"/>
      <c r="ZF55" s="10"/>
      <c r="ZG55" s="10"/>
      <c r="ZH55" s="10"/>
      <c r="ZI55" s="10"/>
      <c r="ZJ55" s="10"/>
      <c r="ZK55" s="10"/>
      <c r="ZL55" s="10"/>
      <c r="ZM55" s="10"/>
      <c r="ZN55" s="10"/>
      <c r="ZO55" s="10"/>
      <c r="ZP55" s="10"/>
      <c r="ZQ55" s="10"/>
      <c r="ZR55" s="10"/>
      <c r="ZS55" s="10"/>
      <c r="ZT55" s="10"/>
      <c r="ZU55" s="10"/>
      <c r="ZV55" s="10"/>
      <c r="ZW55" s="10"/>
      <c r="ZX55" s="10"/>
      <c r="ZY55" s="10"/>
      <c r="ZZ55" s="10"/>
      <c r="AAA55" s="10"/>
      <c r="AAB55" s="10"/>
      <c r="AAC55" s="10"/>
      <c r="AAD55" s="10"/>
      <c r="AAE55" s="10"/>
      <c r="AAF55" s="10"/>
      <c r="AAG55" s="10"/>
      <c r="AAH55" s="10"/>
      <c r="AAI55" s="10"/>
      <c r="AAJ55" s="10"/>
      <c r="AAK55" s="10"/>
      <c r="AAL55" s="10"/>
      <c r="AAM55" s="10"/>
      <c r="AAN55" s="10"/>
      <c r="AAO55" s="10"/>
      <c r="AAP55" s="10"/>
      <c r="AAQ55" s="10"/>
      <c r="AAR55" s="10"/>
      <c r="AAS55" s="10"/>
      <c r="AAT55" s="10"/>
      <c r="AAU55" s="10"/>
      <c r="AAV55" s="10"/>
      <c r="AAW55" s="10"/>
      <c r="AAX55" s="10"/>
      <c r="AAY55" s="10"/>
      <c r="AAZ55" s="10"/>
      <c r="ABA55" s="10"/>
      <c r="ABB55" s="10"/>
      <c r="ABC55" s="10"/>
      <c r="ABD55" s="10"/>
      <c r="ABE55" s="10"/>
      <c r="ABF55" s="10"/>
      <c r="ABG55" s="10"/>
      <c r="ABH55" s="10"/>
      <c r="ABI55" s="10"/>
      <c r="ABJ55" s="10"/>
      <c r="ABK55" s="10"/>
      <c r="ABL55" s="10"/>
      <c r="ABM55" s="10"/>
      <c r="ABN55" s="10"/>
      <c r="ABO55" s="10"/>
      <c r="ABP55" s="10"/>
      <c r="ABQ55" s="10"/>
      <c r="ABR55" s="10"/>
      <c r="ABS55" s="10"/>
      <c r="ABT55" s="10"/>
      <c r="ABU55" s="10"/>
      <c r="ABV55" s="10"/>
      <c r="ABW55" s="10"/>
      <c r="ABX55" s="10"/>
      <c r="ABY55" s="10"/>
      <c r="ABZ55" s="10"/>
      <c r="ACA55" s="10"/>
      <c r="ACB55" s="10"/>
      <c r="ACC55" s="10"/>
      <c r="ACD55" s="10"/>
      <c r="ACE55" s="10"/>
      <c r="ACF55" s="10"/>
      <c r="ACG55" s="10"/>
      <c r="ACH55" s="10"/>
      <c r="ACI55" s="10"/>
      <c r="ACJ55" s="10"/>
      <c r="ACK55" s="10"/>
      <c r="ACL55" s="10"/>
      <c r="ACM55" s="10"/>
      <c r="ACN55" s="10"/>
      <c r="ACO55" s="10"/>
      <c r="ACP55" s="10"/>
      <c r="ACQ55" s="10"/>
      <c r="ACR55" s="10"/>
      <c r="ACS55" s="10"/>
      <c r="ACT55" s="10"/>
      <c r="ACU55" s="10"/>
      <c r="ACV55" s="10"/>
      <c r="ACW55" s="10"/>
      <c r="ACX55" s="10"/>
      <c r="ACY55" s="10"/>
      <c r="ACZ55" s="10"/>
      <c r="ADA55" s="10"/>
      <c r="ADB55" s="10"/>
      <c r="ADC55" s="10"/>
      <c r="ADD55" s="10"/>
      <c r="ADE55" s="10"/>
      <c r="ADF55" s="10"/>
      <c r="ADG55" s="10"/>
      <c r="ADH55" s="10"/>
      <c r="ADI55" s="10"/>
      <c r="ADJ55" s="10"/>
      <c r="ADK55" s="10"/>
      <c r="ADL55" s="10"/>
      <c r="ADM55" s="10"/>
      <c r="ADN55" s="10"/>
      <c r="ADO55" s="10"/>
      <c r="ADP55" s="10"/>
      <c r="ADQ55" s="10"/>
      <c r="ADR55" s="10"/>
      <c r="ADS55" s="10"/>
      <c r="ADT55" s="10"/>
      <c r="ADU55" s="10"/>
      <c r="ADV55" s="10"/>
      <c r="ADW55" s="10"/>
      <c r="ADX55" s="10"/>
      <c r="ADY55" s="10"/>
      <c r="ADZ55" s="10"/>
      <c r="AEA55" s="10"/>
      <c r="AEB55" s="10"/>
      <c r="AEC55" s="10"/>
      <c r="AED55" s="10"/>
      <c r="AEE55" s="10"/>
      <c r="AEF55" s="10"/>
      <c r="AEG55" s="10"/>
      <c r="AEH55" s="10"/>
      <c r="AEI55" s="10"/>
      <c r="AEJ55" s="10"/>
      <c r="AEK55" s="10"/>
      <c r="AEL55" s="10"/>
      <c r="AEM55" s="10"/>
      <c r="AEN55" s="10"/>
      <c r="AEO55" s="10"/>
      <c r="AEP55" s="10"/>
      <c r="AEQ55" s="10"/>
      <c r="AER55" s="10"/>
      <c r="AES55" s="10"/>
      <c r="AET55" s="10"/>
      <c r="AEU55" s="10"/>
      <c r="AEV55" s="10"/>
      <c r="AEW55" s="10"/>
      <c r="AEX55" s="10"/>
      <c r="AEY55" s="10"/>
      <c r="AEZ55" s="10"/>
      <c r="AFA55" s="10"/>
      <c r="AFB55" s="10"/>
      <c r="AFC55" s="10"/>
      <c r="AFD55" s="10"/>
      <c r="AFE55" s="10"/>
      <c r="AFF55" s="10"/>
      <c r="AFG55" s="10"/>
      <c r="AFH55" s="10"/>
      <c r="AFI55" s="10"/>
      <c r="AFJ55" s="10"/>
      <c r="AFK55" s="10"/>
      <c r="AFL55" s="10"/>
      <c r="AFM55" s="10"/>
      <c r="AFN55" s="10"/>
      <c r="AFO55" s="10"/>
      <c r="AFP55" s="10"/>
      <c r="AFQ55" s="10"/>
      <c r="AFR55" s="10"/>
      <c r="AFS55" s="10"/>
      <c r="AFT55" s="10"/>
      <c r="AFU55" s="10"/>
      <c r="AFV55" s="10"/>
      <c r="AFW55" s="10"/>
      <c r="AFX55" s="10"/>
      <c r="AFY55" s="10"/>
      <c r="AFZ55" s="10"/>
      <c r="AGA55" s="10"/>
      <c r="AGB55" s="10"/>
      <c r="AGC55" s="10"/>
      <c r="AGD55" s="10"/>
      <c r="AGE55" s="10"/>
      <c r="AGF55" s="10"/>
      <c r="AGG55" s="10"/>
      <c r="AGH55" s="10"/>
      <c r="AGI55" s="10"/>
      <c r="AGJ55" s="10"/>
      <c r="AGK55" s="10"/>
      <c r="AGL55" s="10"/>
      <c r="AGM55" s="10"/>
      <c r="AGN55" s="10"/>
      <c r="AGO55" s="10"/>
      <c r="AGP55" s="10"/>
      <c r="AGQ55" s="10"/>
      <c r="AGR55" s="10"/>
      <c r="AGS55" s="10"/>
      <c r="AGT55" s="10"/>
      <c r="AGU55" s="10"/>
      <c r="AGV55" s="10"/>
      <c r="AGW55" s="10"/>
      <c r="AGX55" s="10"/>
      <c r="AGY55" s="10"/>
      <c r="AGZ55" s="10"/>
      <c r="AHA55" s="10"/>
      <c r="AHB55" s="10"/>
      <c r="AHC55" s="10"/>
      <c r="AHD55" s="10"/>
      <c r="AHE55" s="10"/>
      <c r="AHF55" s="10"/>
      <c r="AHG55" s="10"/>
      <c r="AHH55" s="10"/>
      <c r="AHI55" s="10"/>
      <c r="AHJ55" s="10"/>
      <c r="AHK55" s="10"/>
      <c r="AHL55" s="10"/>
      <c r="AHM55" s="10"/>
      <c r="AHN55" s="10"/>
      <c r="AHO55" s="10"/>
      <c r="AHP55" s="10"/>
      <c r="AHQ55" s="10"/>
      <c r="AHR55" s="10"/>
      <c r="AHS55" s="10"/>
      <c r="AHT55" s="10"/>
      <c r="AHU55" s="10"/>
      <c r="AHV55" s="10"/>
      <c r="AHW55" s="10"/>
      <c r="AHX55" s="10"/>
      <c r="AHY55" s="10"/>
      <c r="AHZ55" s="10"/>
      <c r="AIA55" s="10"/>
      <c r="AIB55" s="10"/>
      <c r="AIC55" s="10"/>
      <c r="AID55" s="10"/>
      <c r="AIE55" s="10"/>
      <c r="AIF55" s="10"/>
      <c r="AIG55" s="10"/>
      <c r="AIH55" s="10"/>
      <c r="AII55" s="10"/>
      <c r="AIJ55" s="10"/>
      <c r="AIK55" s="10"/>
      <c r="AIL55" s="10"/>
      <c r="AIM55" s="10"/>
      <c r="AIN55" s="10"/>
      <c r="AIO55" s="10"/>
      <c r="AIP55" s="10"/>
      <c r="AIQ55" s="10"/>
      <c r="AIR55" s="10"/>
      <c r="AIS55" s="10"/>
      <c r="AIT55" s="10"/>
      <c r="AIU55" s="10"/>
      <c r="AIV55" s="10"/>
      <c r="AIW55" s="10"/>
      <c r="AIX55" s="10"/>
      <c r="AIY55" s="10"/>
      <c r="AIZ55" s="10"/>
      <c r="AJA55" s="10"/>
      <c r="AJB55" s="10"/>
      <c r="AJC55" s="10"/>
      <c r="AJD55" s="10"/>
      <c r="AJE55" s="10"/>
      <c r="AJF55" s="10"/>
      <c r="AJG55" s="10"/>
      <c r="AJH55" s="10"/>
      <c r="AJI55" s="10"/>
      <c r="AJJ55" s="10"/>
      <c r="AJK55" s="10"/>
      <c r="AJL55" s="10"/>
      <c r="AJM55" s="10"/>
      <c r="AJN55" s="10"/>
      <c r="AJO55" s="10"/>
      <c r="AJP55" s="10"/>
      <c r="AJQ55" s="10"/>
      <c r="AJR55" s="10"/>
      <c r="AJS55" s="10"/>
      <c r="AJT55" s="10"/>
      <c r="AJU55" s="10"/>
      <c r="AJV55" s="10"/>
      <c r="AJW55" s="10"/>
      <c r="AJX55" s="10"/>
      <c r="AJY55" s="10"/>
      <c r="AJZ55" s="10"/>
      <c r="AKA55" s="10"/>
      <c r="AKB55" s="10"/>
      <c r="AKC55" s="10"/>
      <c r="AKD55" s="10"/>
      <c r="AKE55" s="10"/>
      <c r="AKF55" s="10"/>
      <c r="AKG55" s="10"/>
      <c r="AKH55" s="10"/>
      <c r="AKI55" s="10"/>
      <c r="AKJ55" s="10"/>
      <c r="AKK55" s="10"/>
      <c r="AKL55" s="10"/>
      <c r="AKM55" s="10"/>
      <c r="AKN55" s="10"/>
      <c r="AKO55" s="10"/>
      <c r="AKP55" s="10"/>
      <c r="AKQ55" s="10"/>
      <c r="AKR55" s="10"/>
      <c r="AKS55" s="10"/>
      <c r="AKT55" s="10"/>
      <c r="AKU55" s="10"/>
      <c r="AKV55" s="10"/>
      <c r="AKW55" s="10"/>
      <c r="AKX55" s="10"/>
      <c r="AKY55" s="10"/>
      <c r="AKZ55" s="10"/>
      <c r="ALA55" s="10"/>
      <c r="ALB55" s="10"/>
      <c r="ALC55" s="10"/>
      <c r="ALD55" s="10"/>
      <c r="ALE55" s="10"/>
      <c r="ALF55" s="10"/>
      <c r="ALG55" s="10"/>
      <c r="ALH55" s="10"/>
      <c r="ALI55" s="10"/>
      <c r="ALJ55" s="10"/>
      <c r="ALK55" s="10"/>
      <c r="ALL55" s="10"/>
      <c r="ALM55" s="10"/>
      <c r="ALN55" s="10"/>
      <c r="ALO55" s="10"/>
      <c r="ALP55" s="10"/>
      <c r="ALQ55" s="10"/>
      <c r="ALR55" s="10"/>
      <c r="ALS55" s="10"/>
      <c r="ALT55" s="10"/>
      <c r="ALU55" s="10"/>
      <c r="ALV55" s="10"/>
      <c r="ALW55" s="10"/>
      <c r="ALX55" s="10"/>
      <c r="ALY55" s="10"/>
      <c r="ALZ55" s="10"/>
      <c r="AMA55" s="10"/>
      <c r="AMB55" s="10"/>
      <c r="AMC55" s="10"/>
      <c r="AMD55" s="10"/>
      <c r="AME55" s="10"/>
      <c r="AMF55" s="10"/>
      <c r="AMG55" s="10"/>
      <c r="AMH55" s="10"/>
      <c r="AMI55" s="10"/>
      <c r="AMJ55" s="10"/>
      <c r="AMK55" s="10"/>
    </row>
    <row r="56" spans="1:1025" s="48" customFormat="1" ht="12.75" customHeight="1">
      <c r="A56" s="100" t="s">
        <v>280</v>
      </c>
      <c r="B56" s="101">
        <v>0</v>
      </c>
      <c r="C56" s="102">
        <v>1</v>
      </c>
      <c r="D56" s="103">
        <f t="shared" si="2"/>
        <v>1</v>
      </c>
      <c r="E56" s="104">
        <v>13</v>
      </c>
      <c r="F56" s="105">
        <f t="shared" si="3"/>
        <v>1.9782995754264758E-4</v>
      </c>
      <c r="G56" s="106"/>
      <c r="H56" s="86" t="s">
        <v>281</v>
      </c>
      <c r="I56" s="10"/>
      <c r="J56" s="107"/>
      <c r="K56" s="108"/>
      <c r="L56" s="108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  <c r="CG56" s="10"/>
      <c r="CH56" s="10"/>
      <c r="CI56" s="10"/>
      <c r="CJ56" s="10"/>
      <c r="CK56" s="10"/>
      <c r="CL56" s="10"/>
      <c r="CM56" s="10"/>
      <c r="CN56" s="10"/>
      <c r="CO56" s="10"/>
      <c r="CP56" s="10"/>
      <c r="CQ56" s="10"/>
      <c r="CR56" s="10"/>
      <c r="CS56" s="10"/>
      <c r="CT56" s="10"/>
      <c r="CU56" s="10"/>
      <c r="CV56" s="10"/>
      <c r="CW56" s="10"/>
      <c r="CX56" s="10"/>
      <c r="CY56" s="10"/>
      <c r="CZ56" s="10"/>
      <c r="DA56" s="10"/>
      <c r="DB56" s="10"/>
      <c r="DC56" s="10"/>
      <c r="DD56" s="10"/>
      <c r="DE56" s="10"/>
      <c r="DF56" s="10"/>
      <c r="DG56" s="10"/>
      <c r="DH56" s="10"/>
      <c r="DI56" s="10"/>
      <c r="DJ56" s="10"/>
      <c r="DK56" s="10"/>
      <c r="DL56" s="10"/>
      <c r="DM56" s="10"/>
      <c r="DN56" s="10"/>
      <c r="DO56" s="10"/>
      <c r="DP56" s="10"/>
      <c r="DQ56" s="10"/>
      <c r="DR56" s="10"/>
      <c r="DS56" s="10"/>
      <c r="DT56" s="10"/>
      <c r="DU56" s="10"/>
      <c r="DV56" s="10"/>
      <c r="DW56" s="10"/>
      <c r="DX56" s="10"/>
      <c r="DY56" s="10"/>
      <c r="DZ56" s="10"/>
      <c r="EA56" s="10"/>
      <c r="EB56" s="10"/>
      <c r="EC56" s="10"/>
      <c r="ED56" s="10"/>
      <c r="EE56" s="10"/>
      <c r="EF56" s="10"/>
      <c r="EG56" s="10"/>
      <c r="EH56" s="10"/>
      <c r="EI56" s="10"/>
      <c r="EJ56" s="10"/>
      <c r="EK56" s="10"/>
      <c r="EL56" s="10"/>
      <c r="EM56" s="10"/>
      <c r="EN56" s="10"/>
      <c r="EO56" s="10"/>
      <c r="EP56" s="10"/>
      <c r="EQ56" s="10"/>
      <c r="ER56" s="10"/>
      <c r="ES56" s="10"/>
      <c r="ET56" s="10"/>
      <c r="EU56" s="10"/>
      <c r="EV56" s="10"/>
      <c r="EW56" s="10"/>
      <c r="EX56" s="10"/>
      <c r="EY56" s="10"/>
      <c r="EZ56" s="10"/>
      <c r="FA56" s="10"/>
      <c r="FB56" s="10"/>
      <c r="FC56" s="10"/>
      <c r="FD56" s="10"/>
      <c r="FE56" s="10"/>
      <c r="FF56" s="10"/>
      <c r="FG56" s="10"/>
      <c r="FH56" s="10"/>
      <c r="FI56" s="10"/>
      <c r="FJ56" s="10"/>
      <c r="FK56" s="10"/>
      <c r="FL56" s="10"/>
      <c r="FM56" s="10"/>
      <c r="FN56" s="10"/>
      <c r="FO56" s="10"/>
      <c r="FP56" s="10"/>
      <c r="FQ56" s="10"/>
      <c r="FR56" s="10"/>
      <c r="FS56" s="10"/>
      <c r="FT56" s="10"/>
      <c r="FU56" s="10"/>
      <c r="FV56" s="10"/>
      <c r="FW56" s="10"/>
      <c r="FX56" s="10"/>
      <c r="FY56" s="10"/>
      <c r="FZ56" s="10"/>
      <c r="GA56" s="10"/>
      <c r="GB56" s="10"/>
      <c r="GC56" s="10"/>
      <c r="GD56" s="10"/>
      <c r="GE56" s="10"/>
      <c r="GF56" s="10"/>
      <c r="GG56" s="10"/>
      <c r="GH56" s="10"/>
      <c r="GI56" s="10"/>
      <c r="GJ56" s="10"/>
      <c r="GK56" s="10"/>
      <c r="GL56" s="10"/>
      <c r="GM56" s="10"/>
      <c r="GN56" s="10"/>
      <c r="GO56" s="10"/>
      <c r="GP56" s="10"/>
      <c r="GQ56" s="10"/>
      <c r="GR56" s="10"/>
      <c r="GS56" s="10"/>
      <c r="GT56" s="10"/>
      <c r="GU56" s="10"/>
      <c r="GV56" s="10"/>
      <c r="GW56" s="10"/>
      <c r="GX56" s="10"/>
      <c r="GY56" s="10"/>
      <c r="GZ56" s="10"/>
      <c r="HA56" s="10"/>
      <c r="HB56" s="10"/>
      <c r="HC56" s="10"/>
      <c r="HD56" s="10"/>
      <c r="HE56" s="10"/>
      <c r="HF56" s="10"/>
      <c r="HG56" s="10"/>
      <c r="HH56" s="10"/>
      <c r="HI56" s="10"/>
      <c r="HJ56" s="10"/>
      <c r="HK56" s="10"/>
      <c r="HL56" s="10"/>
      <c r="HM56" s="10"/>
      <c r="HN56" s="10"/>
      <c r="HO56" s="10"/>
      <c r="HP56" s="10"/>
      <c r="HQ56" s="10"/>
      <c r="HR56" s="10"/>
      <c r="HS56" s="10"/>
      <c r="HT56" s="10"/>
      <c r="HU56" s="10"/>
      <c r="HV56" s="10"/>
      <c r="HW56" s="10"/>
      <c r="HX56" s="10"/>
      <c r="HY56" s="10"/>
      <c r="HZ56" s="10"/>
      <c r="IA56" s="10"/>
      <c r="IB56" s="10"/>
      <c r="IC56" s="10"/>
      <c r="ID56" s="10"/>
      <c r="IE56" s="10"/>
      <c r="IF56" s="10"/>
      <c r="IG56" s="10"/>
      <c r="IH56" s="10"/>
      <c r="II56" s="10"/>
      <c r="IJ56" s="10"/>
      <c r="IK56" s="10"/>
      <c r="IL56" s="10"/>
      <c r="IM56" s="10"/>
      <c r="IN56" s="10"/>
      <c r="IO56" s="10"/>
      <c r="IP56" s="10"/>
      <c r="IQ56" s="10"/>
      <c r="IR56" s="10"/>
      <c r="IS56" s="10"/>
      <c r="IT56" s="10"/>
      <c r="IU56" s="10"/>
      <c r="IV56" s="10"/>
      <c r="IW56" s="10"/>
      <c r="IX56" s="10"/>
      <c r="IY56" s="10"/>
      <c r="IZ56" s="10"/>
      <c r="JA56" s="10"/>
      <c r="JB56" s="10"/>
      <c r="JC56" s="10"/>
      <c r="JD56" s="10"/>
      <c r="JE56" s="10"/>
      <c r="JF56" s="10"/>
      <c r="JG56" s="10"/>
      <c r="JH56" s="10"/>
      <c r="JI56" s="10"/>
      <c r="JJ56" s="10"/>
      <c r="JK56" s="10"/>
      <c r="JL56" s="10"/>
      <c r="JM56" s="10"/>
      <c r="JN56" s="10"/>
      <c r="JO56" s="10"/>
      <c r="JP56" s="10"/>
      <c r="JQ56" s="10"/>
      <c r="JR56" s="10"/>
      <c r="JS56" s="10"/>
      <c r="JT56" s="10"/>
      <c r="JU56" s="10"/>
      <c r="JV56" s="10"/>
      <c r="JW56" s="10"/>
      <c r="JX56" s="10"/>
      <c r="JY56" s="10"/>
      <c r="JZ56" s="10"/>
      <c r="KA56" s="10"/>
      <c r="KB56" s="10"/>
      <c r="KC56" s="10"/>
      <c r="KD56" s="10"/>
      <c r="KE56" s="10"/>
      <c r="KF56" s="10"/>
      <c r="KG56" s="10"/>
      <c r="KH56" s="10"/>
      <c r="KI56" s="10"/>
      <c r="KJ56" s="10"/>
      <c r="KK56" s="10"/>
      <c r="KL56" s="10"/>
      <c r="KM56" s="10"/>
      <c r="KN56" s="10"/>
      <c r="KO56" s="10"/>
      <c r="KP56" s="10"/>
      <c r="KQ56" s="10"/>
      <c r="KR56" s="10"/>
      <c r="KS56" s="10"/>
      <c r="KT56" s="10"/>
      <c r="KU56" s="10"/>
      <c r="KV56" s="10"/>
      <c r="KW56" s="10"/>
      <c r="KX56" s="10"/>
      <c r="KY56" s="10"/>
      <c r="KZ56" s="10"/>
      <c r="LA56" s="10"/>
      <c r="LB56" s="10"/>
      <c r="LC56" s="10"/>
      <c r="LD56" s="10"/>
      <c r="LE56" s="10"/>
      <c r="LF56" s="10"/>
      <c r="LG56" s="10"/>
      <c r="LH56" s="10"/>
      <c r="LI56" s="10"/>
      <c r="LJ56" s="10"/>
      <c r="LK56" s="10"/>
      <c r="LL56" s="10"/>
      <c r="LM56" s="10"/>
      <c r="LN56" s="10"/>
      <c r="LO56" s="10"/>
      <c r="LP56" s="10"/>
      <c r="LQ56" s="10"/>
      <c r="LR56" s="10"/>
      <c r="LS56" s="10"/>
      <c r="LT56" s="10"/>
      <c r="LU56" s="10"/>
      <c r="LV56" s="10"/>
      <c r="LW56" s="10"/>
      <c r="LX56" s="10"/>
      <c r="LY56" s="10"/>
      <c r="LZ56" s="10"/>
      <c r="MA56" s="10"/>
      <c r="MB56" s="10"/>
      <c r="MC56" s="10"/>
      <c r="MD56" s="10"/>
      <c r="ME56" s="10"/>
      <c r="MF56" s="10"/>
      <c r="MG56" s="10"/>
      <c r="MH56" s="10"/>
      <c r="MI56" s="10"/>
      <c r="MJ56" s="10"/>
      <c r="MK56" s="10"/>
      <c r="ML56" s="10"/>
      <c r="MM56" s="10"/>
      <c r="MN56" s="10"/>
      <c r="MO56" s="10"/>
      <c r="MP56" s="10"/>
      <c r="MQ56" s="10"/>
      <c r="MR56" s="10"/>
      <c r="MS56" s="10"/>
      <c r="MT56" s="10"/>
      <c r="MU56" s="10"/>
      <c r="MV56" s="10"/>
      <c r="MW56" s="10"/>
      <c r="MX56" s="10"/>
      <c r="MY56" s="10"/>
      <c r="MZ56" s="10"/>
      <c r="NA56" s="10"/>
      <c r="NB56" s="10"/>
      <c r="NC56" s="10"/>
      <c r="ND56" s="10"/>
      <c r="NE56" s="10"/>
      <c r="NF56" s="10"/>
      <c r="NG56" s="10"/>
      <c r="NH56" s="10"/>
      <c r="NI56" s="10"/>
      <c r="NJ56" s="10"/>
      <c r="NK56" s="10"/>
      <c r="NL56" s="10"/>
      <c r="NM56" s="10"/>
      <c r="NN56" s="10"/>
      <c r="NO56" s="10"/>
      <c r="NP56" s="10"/>
      <c r="NQ56" s="10"/>
      <c r="NR56" s="10"/>
      <c r="NS56" s="10"/>
      <c r="NT56" s="10"/>
      <c r="NU56" s="10"/>
      <c r="NV56" s="10"/>
      <c r="NW56" s="10"/>
      <c r="NX56" s="10"/>
      <c r="NY56" s="10"/>
      <c r="NZ56" s="10"/>
      <c r="OA56" s="10"/>
      <c r="OB56" s="10"/>
      <c r="OC56" s="10"/>
      <c r="OD56" s="10"/>
      <c r="OE56" s="10"/>
      <c r="OF56" s="10"/>
      <c r="OG56" s="10"/>
      <c r="OH56" s="10"/>
      <c r="OI56" s="10"/>
      <c r="OJ56" s="10"/>
      <c r="OK56" s="10"/>
      <c r="OL56" s="10"/>
      <c r="OM56" s="10"/>
      <c r="ON56" s="10"/>
      <c r="OO56" s="10"/>
      <c r="OP56" s="10"/>
      <c r="OQ56" s="10"/>
      <c r="OR56" s="10"/>
      <c r="OS56" s="10"/>
      <c r="OT56" s="10"/>
      <c r="OU56" s="10"/>
      <c r="OV56" s="10"/>
      <c r="OW56" s="10"/>
      <c r="OX56" s="10"/>
      <c r="OY56" s="10"/>
      <c r="OZ56" s="10"/>
      <c r="PA56" s="10"/>
      <c r="PB56" s="10"/>
      <c r="PC56" s="10"/>
      <c r="PD56" s="10"/>
      <c r="PE56" s="10"/>
      <c r="PF56" s="10"/>
      <c r="PG56" s="10"/>
      <c r="PH56" s="10"/>
      <c r="PI56" s="10"/>
      <c r="PJ56" s="10"/>
      <c r="PK56" s="10"/>
      <c r="PL56" s="10"/>
      <c r="PM56" s="10"/>
      <c r="PN56" s="10"/>
      <c r="PO56" s="10"/>
      <c r="PP56" s="10"/>
      <c r="PQ56" s="10"/>
      <c r="PR56" s="10"/>
      <c r="PS56" s="10"/>
      <c r="PT56" s="10"/>
      <c r="PU56" s="10"/>
      <c r="PV56" s="10"/>
      <c r="PW56" s="10"/>
      <c r="PX56" s="10"/>
      <c r="PY56" s="10"/>
      <c r="PZ56" s="10"/>
      <c r="QA56" s="10"/>
      <c r="QB56" s="10"/>
      <c r="QC56" s="10"/>
      <c r="QD56" s="10"/>
      <c r="QE56" s="10"/>
      <c r="QF56" s="10"/>
      <c r="QG56" s="10"/>
      <c r="QH56" s="10"/>
      <c r="QI56" s="10"/>
      <c r="QJ56" s="10"/>
      <c r="QK56" s="10"/>
      <c r="QL56" s="10"/>
      <c r="QM56" s="10"/>
      <c r="QN56" s="10"/>
      <c r="QO56" s="10"/>
      <c r="QP56" s="10"/>
      <c r="QQ56" s="10"/>
      <c r="QR56" s="10"/>
      <c r="QS56" s="10"/>
      <c r="QT56" s="10"/>
      <c r="QU56" s="10"/>
      <c r="QV56" s="10"/>
      <c r="QW56" s="10"/>
      <c r="QX56" s="10"/>
      <c r="QY56" s="10"/>
      <c r="QZ56" s="10"/>
      <c r="RA56" s="10"/>
      <c r="RB56" s="10"/>
      <c r="RC56" s="10"/>
      <c r="RD56" s="10"/>
      <c r="RE56" s="10"/>
      <c r="RF56" s="10"/>
      <c r="RG56" s="10"/>
      <c r="RH56" s="10"/>
      <c r="RI56" s="10"/>
      <c r="RJ56" s="10"/>
      <c r="RK56" s="10"/>
      <c r="RL56" s="10"/>
      <c r="RM56" s="10"/>
      <c r="RN56" s="10"/>
      <c r="RO56" s="10"/>
      <c r="RP56" s="10"/>
      <c r="RQ56" s="10"/>
      <c r="RR56" s="10"/>
      <c r="RS56" s="10"/>
      <c r="RT56" s="10"/>
      <c r="RU56" s="10"/>
      <c r="RV56" s="10"/>
      <c r="RW56" s="10"/>
      <c r="RX56" s="10"/>
      <c r="RY56" s="10"/>
      <c r="RZ56" s="10"/>
      <c r="SA56" s="10"/>
      <c r="SB56" s="10"/>
      <c r="SC56" s="10"/>
      <c r="SD56" s="10"/>
      <c r="SE56" s="10"/>
      <c r="SF56" s="10"/>
      <c r="SG56" s="10"/>
      <c r="SH56" s="10"/>
      <c r="SI56" s="10"/>
      <c r="SJ56" s="10"/>
      <c r="SK56" s="10"/>
      <c r="SL56" s="10"/>
      <c r="SM56" s="10"/>
      <c r="SN56" s="10"/>
      <c r="SO56" s="10"/>
      <c r="SP56" s="10"/>
      <c r="SQ56" s="10"/>
      <c r="SR56" s="10"/>
      <c r="SS56" s="10"/>
      <c r="ST56" s="10"/>
      <c r="SU56" s="10"/>
      <c r="SV56" s="10"/>
      <c r="SW56" s="10"/>
      <c r="SX56" s="10"/>
      <c r="SY56" s="10"/>
      <c r="SZ56" s="10"/>
      <c r="TA56" s="10"/>
      <c r="TB56" s="10"/>
      <c r="TC56" s="10"/>
      <c r="TD56" s="10"/>
      <c r="TE56" s="10"/>
      <c r="TF56" s="10"/>
      <c r="TG56" s="10"/>
      <c r="TH56" s="10"/>
      <c r="TI56" s="10"/>
      <c r="TJ56" s="10"/>
      <c r="TK56" s="10"/>
      <c r="TL56" s="10"/>
      <c r="TM56" s="10"/>
      <c r="TN56" s="10"/>
      <c r="TO56" s="10"/>
      <c r="TP56" s="10"/>
      <c r="TQ56" s="10"/>
      <c r="TR56" s="10"/>
      <c r="TS56" s="10"/>
      <c r="TT56" s="10"/>
      <c r="TU56" s="10"/>
      <c r="TV56" s="10"/>
      <c r="TW56" s="10"/>
      <c r="TX56" s="10"/>
      <c r="TY56" s="10"/>
      <c r="TZ56" s="10"/>
      <c r="UA56" s="10"/>
      <c r="UB56" s="10"/>
      <c r="UC56" s="10"/>
      <c r="UD56" s="10"/>
      <c r="UE56" s="10"/>
      <c r="UF56" s="10"/>
      <c r="UG56" s="10"/>
      <c r="UH56" s="10"/>
      <c r="UI56" s="10"/>
      <c r="UJ56" s="10"/>
      <c r="UK56" s="10"/>
      <c r="UL56" s="10"/>
      <c r="UM56" s="10"/>
      <c r="UN56" s="10"/>
      <c r="UO56" s="10"/>
      <c r="UP56" s="10"/>
      <c r="UQ56" s="10"/>
      <c r="UR56" s="10"/>
      <c r="US56" s="10"/>
      <c r="UT56" s="10"/>
      <c r="UU56" s="10"/>
      <c r="UV56" s="10"/>
      <c r="UW56" s="10"/>
      <c r="UX56" s="10"/>
      <c r="UY56" s="10"/>
      <c r="UZ56" s="10"/>
      <c r="VA56" s="10"/>
      <c r="VB56" s="10"/>
      <c r="VC56" s="10"/>
      <c r="VD56" s="10"/>
      <c r="VE56" s="10"/>
      <c r="VF56" s="10"/>
      <c r="VG56" s="10"/>
      <c r="VH56" s="10"/>
      <c r="VI56" s="10"/>
      <c r="VJ56" s="10"/>
      <c r="VK56" s="10"/>
      <c r="VL56" s="10"/>
      <c r="VM56" s="10"/>
      <c r="VN56" s="10"/>
      <c r="VO56" s="10"/>
      <c r="VP56" s="10"/>
      <c r="VQ56" s="10"/>
      <c r="VR56" s="10"/>
      <c r="VS56" s="10"/>
      <c r="VT56" s="10"/>
      <c r="VU56" s="10"/>
      <c r="VV56" s="10"/>
      <c r="VW56" s="10"/>
      <c r="VX56" s="10"/>
      <c r="VY56" s="10"/>
      <c r="VZ56" s="10"/>
      <c r="WA56" s="10"/>
      <c r="WB56" s="10"/>
      <c r="WC56" s="10"/>
      <c r="WD56" s="10"/>
      <c r="WE56" s="10"/>
      <c r="WF56" s="10"/>
      <c r="WG56" s="10"/>
      <c r="WH56" s="10"/>
      <c r="WI56" s="10"/>
      <c r="WJ56" s="10"/>
      <c r="WK56" s="10"/>
      <c r="WL56" s="10"/>
      <c r="WM56" s="10"/>
      <c r="WN56" s="10"/>
      <c r="WO56" s="10"/>
      <c r="WP56" s="10"/>
      <c r="WQ56" s="10"/>
      <c r="WR56" s="10"/>
      <c r="WS56" s="10"/>
      <c r="WT56" s="10"/>
      <c r="WU56" s="10"/>
      <c r="WV56" s="10"/>
      <c r="WW56" s="10"/>
      <c r="WX56" s="10"/>
      <c r="WY56" s="10"/>
      <c r="WZ56" s="10"/>
      <c r="XA56" s="10"/>
      <c r="XB56" s="10"/>
      <c r="XC56" s="10"/>
      <c r="XD56" s="10"/>
      <c r="XE56" s="10"/>
      <c r="XF56" s="10"/>
      <c r="XG56" s="10"/>
      <c r="XH56" s="10"/>
      <c r="XI56" s="10"/>
      <c r="XJ56" s="10"/>
      <c r="XK56" s="10"/>
      <c r="XL56" s="10"/>
      <c r="XM56" s="10"/>
      <c r="XN56" s="10"/>
      <c r="XO56" s="10"/>
      <c r="XP56" s="10"/>
      <c r="XQ56" s="10"/>
      <c r="XR56" s="10"/>
      <c r="XS56" s="10"/>
      <c r="XT56" s="10"/>
      <c r="XU56" s="10"/>
      <c r="XV56" s="10"/>
      <c r="XW56" s="10"/>
      <c r="XX56" s="10"/>
      <c r="XY56" s="10"/>
      <c r="XZ56" s="10"/>
      <c r="YA56" s="10"/>
      <c r="YB56" s="10"/>
      <c r="YC56" s="10"/>
      <c r="YD56" s="10"/>
      <c r="YE56" s="10"/>
      <c r="YF56" s="10"/>
      <c r="YG56" s="10"/>
      <c r="YH56" s="10"/>
      <c r="YI56" s="10"/>
      <c r="YJ56" s="10"/>
      <c r="YK56" s="10"/>
      <c r="YL56" s="10"/>
      <c r="YM56" s="10"/>
      <c r="YN56" s="10"/>
      <c r="YO56" s="10"/>
      <c r="YP56" s="10"/>
      <c r="YQ56" s="10"/>
      <c r="YR56" s="10"/>
      <c r="YS56" s="10"/>
      <c r="YT56" s="10"/>
      <c r="YU56" s="10"/>
      <c r="YV56" s="10"/>
      <c r="YW56" s="10"/>
      <c r="YX56" s="10"/>
      <c r="YY56" s="10"/>
      <c r="YZ56" s="10"/>
      <c r="ZA56" s="10"/>
      <c r="ZB56" s="10"/>
      <c r="ZC56" s="10"/>
      <c r="ZD56" s="10"/>
      <c r="ZE56" s="10"/>
      <c r="ZF56" s="10"/>
      <c r="ZG56" s="10"/>
      <c r="ZH56" s="10"/>
      <c r="ZI56" s="10"/>
      <c r="ZJ56" s="10"/>
      <c r="ZK56" s="10"/>
      <c r="ZL56" s="10"/>
      <c r="ZM56" s="10"/>
      <c r="ZN56" s="10"/>
      <c r="ZO56" s="10"/>
      <c r="ZP56" s="10"/>
      <c r="ZQ56" s="10"/>
      <c r="ZR56" s="10"/>
      <c r="ZS56" s="10"/>
      <c r="ZT56" s="10"/>
      <c r="ZU56" s="10"/>
      <c r="ZV56" s="10"/>
      <c r="ZW56" s="10"/>
      <c r="ZX56" s="10"/>
      <c r="ZY56" s="10"/>
      <c r="ZZ56" s="10"/>
      <c r="AAA56" s="10"/>
      <c r="AAB56" s="10"/>
      <c r="AAC56" s="10"/>
      <c r="AAD56" s="10"/>
      <c r="AAE56" s="10"/>
      <c r="AAF56" s="10"/>
      <c r="AAG56" s="10"/>
      <c r="AAH56" s="10"/>
      <c r="AAI56" s="10"/>
      <c r="AAJ56" s="10"/>
      <c r="AAK56" s="10"/>
      <c r="AAL56" s="10"/>
      <c r="AAM56" s="10"/>
      <c r="AAN56" s="10"/>
      <c r="AAO56" s="10"/>
      <c r="AAP56" s="10"/>
      <c r="AAQ56" s="10"/>
      <c r="AAR56" s="10"/>
      <c r="AAS56" s="10"/>
      <c r="AAT56" s="10"/>
      <c r="AAU56" s="10"/>
      <c r="AAV56" s="10"/>
      <c r="AAW56" s="10"/>
      <c r="AAX56" s="10"/>
      <c r="AAY56" s="10"/>
      <c r="AAZ56" s="10"/>
      <c r="ABA56" s="10"/>
      <c r="ABB56" s="10"/>
      <c r="ABC56" s="10"/>
      <c r="ABD56" s="10"/>
      <c r="ABE56" s="10"/>
      <c r="ABF56" s="10"/>
      <c r="ABG56" s="10"/>
      <c r="ABH56" s="10"/>
      <c r="ABI56" s="10"/>
      <c r="ABJ56" s="10"/>
      <c r="ABK56" s="10"/>
      <c r="ABL56" s="10"/>
      <c r="ABM56" s="10"/>
      <c r="ABN56" s="10"/>
      <c r="ABO56" s="10"/>
      <c r="ABP56" s="10"/>
      <c r="ABQ56" s="10"/>
      <c r="ABR56" s="10"/>
      <c r="ABS56" s="10"/>
      <c r="ABT56" s="10"/>
      <c r="ABU56" s="10"/>
      <c r="ABV56" s="10"/>
      <c r="ABW56" s="10"/>
      <c r="ABX56" s="10"/>
      <c r="ABY56" s="10"/>
      <c r="ABZ56" s="10"/>
      <c r="ACA56" s="10"/>
      <c r="ACB56" s="10"/>
      <c r="ACC56" s="10"/>
      <c r="ACD56" s="10"/>
      <c r="ACE56" s="10"/>
      <c r="ACF56" s="10"/>
      <c r="ACG56" s="10"/>
      <c r="ACH56" s="10"/>
      <c r="ACI56" s="10"/>
      <c r="ACJ56" s="10"/>
      <c r="ACK56" s="10"/>
      <c r="ACL56" s="10"/>
      <c r="ACM56" s="10"/>
      <c r="ACN56" s="10"/>
      <c r="ACO56" s="10"/>
      <c r="ACP56" s="10"/>
      <c r="ACQ56" s="10"/>
      <c r="ACR56" s="10"/>
      <c r="ACS56" s="10"/>
      <c r="ACT56" s="10"/>
      <c r="ACU56" s="10"/>
      <c r="ACV56" s="10"/>
      <c r="ACW56" s="10"/>
      <c r="ACX56" s="10"/>
      <c r="ACY56" s="10"/>
      <c r="ACZ56" s="10"/>
      <c r="ADA56" s="10"/>
      <c r="ADB56" s="10"/>
      <c r="ADC56" s="10"/>
      <c r="ADD56" s="10"/>
      <c r="ADE56" s="10"/>
      <c r="ADF56" s="10"/>
      <c r="ADG56" s="10"/>
      <c r="ADH56" s="10"/>
      <c r="ADI56" s="10"/>
      <c r="ADJ56" s="10"/>
      <c r="ADK56" s="10"/>
      <c r="ADL56" s="10"/>
      <c r="ADM56" s="10"/>
      <c r="ADN56" s="10"/>
      <c r="ADO56" s="10"/>
      <c r="ADP56" s="10"/>
      <c r="ADQ56" s="10"/>
      <c r="ADR56" s="10"/>
      <c r="ADS56" s="10"/>
      <c r="ADT56" s="10"/>
      <c r="ADU56" s="10"/>
      <c r="ADV56" s="10"/>
      <c r="ADW56" s="10"/>
      <c r="ADX56" s="10"/>
      <c r="ADY56" s="10"/>
      <c r="ADZ56" s="10"/>
      <c r="AEA56" s="10"/>
      <c r="AEB56" s="10"/>
      <c r="AEC56" s="10"/>
      <c r="AED56" s="10"/>
      <c r="AEE56" s="10"/>
      <c r="AEF56" s="10"/>
      <c r="AEG56" s="10"/>
      <c r="AEH56" s="10"/>
      <c r="AEI56" s="10"/>
      <c r="AEJ56" s="10"/>
      <c r="AEK56" s="10"/>
      <c r="AEL56" s="10"/>
      <c r="AEM56" s="10"/>
      <c r="AEN56" s="10"/>
      <c r="AEO56" s="10"/>
      <c r="AEP56" s="10"/>
      <c r="AEQ56" s="10"/>
      <c r="AER56" s="10"/>
      <c r="AES56" s="10"/>
      <c r="AET56" s="10"/>
      <c r="AEU56" s="10"/>
      <c r="AEV56" s="10"/>
      <c r="AEW56" s="10"/>
      <c r="AEX56" s="10"/>
      <c r="AEY56" s="10"/>
      <c r="AEZ56" s="10"/>
      <c r="AFA56" s="10"/>
      <c r="AFB56" s="10"/>
      <c r="AFC56" s="10"/>
      <c r="AFD56" s="10"/>
      <c r="AFE56" s="10"/>
      <c r="AFF56" s="10"/>
      <c r="AFG56" s="10"/>
      <c r="AFH56" s="10"/>
      <c r="AFI56" s="10"/>
      <c r="AFJ56" s="10"/>
      <c r="AFK56" s="10"/>
      <c r="AFL56" s="10"/>
      <c r="AFM56" s="10"/>
      <c r="AFN56" s="10"/>
      <c r="AFO56" s="10"/>
      <c r="AFP56" s="10"/>
      <c r="AFQ56" s="10"/>
      <c r="AFR56" s="10"/>
      <c r="AFS56" s="10"/>
      <c r="AFT56" s="10"/>
      <c r="AFU56" s="10"/>
      <c r="AFV56" s="10"/>
      <c r="AFW56" s="10"/>
      <c r="AFX56" s="10"/>
      <c r="AFY56" s="10"/>
      <c r="AFZ56" s="10"/>
      <c r="AGA56" s="10"/>
      <c r="AGB56" s="10"/>
      <c r="AGC56" s="10"/>
      <c r="AGD56" s="10"/>
      <c r="AGE56" s="10"/>
      <c r="AGF56" s="10"/>
      <c r="AGG56" s="10"/>
      <c r="AGH56" s="10"/>
      <c r="AGI56" s="10"/>
      <c r="AGJ56" s="10"/>
      <c r="AGK56" s="10"/>
      <c r="AGL56" s="10"/>
      <c r="AGM56" s="10"/>
      <c r="AGN56" s="10"/>
      <c r="AGO56" s="10"/>
      <c r="AGP56" s="10"/>
      <c r="AGQ56" s="10"/>
      <c r="AGR56" s="10"/>
      <c r="AGS56" s="10"/>
      <c r="AGT56" s="10"/>
      <c r="AGU56" s="10"/>
      <c r="AGV56" s="10"/>
      <c r="AGW56" s="10"/>
      <c r="AGX56" s="10"/>
      <c r="AGY56" s="10"/>
      <c r="AGZ56" s="10"/>
      <c r="AHA56" s="10"/>
      <c r="AHB56" s="10"/>
      <c r="AHC56" s="10"/>
      <c r="AHD56" s="10"/>
      <c r="AHE56" s="10"/>
      <c r="AHF56" s="10"/>
      <c r="AHG56" s="10"/>
      <c r="AHH56" s="10"/>
      <c r="AHI56" s="10"/>
      <c r="AHJ56" s="10"/>
      <c r="AHK56" s="10"/>
      <c r="AHL56" s="10"/>
      <c r="AHM56" s="10"/>
      <c r="AHN56" s="10"/>
      <c r="AHO56" s="10"/>
      <c r="AHP56" s="10"/>
      <c r="AHQ56" s="10"/>
      <c r="AHR56" s="10"/>
      <c r="AHS56" s="10"/>
      <c r="AHT56" s="10"/>
      <c r="AHU56" s="10"/>
      <c r="AHV56" s="10"/>
      <c r="AHW56" s="10"/>
      <c r="AHX56" s="10"/>
      <c r="AHY56" s="10"/>
      <c r="AHZ56" s="10"/>
      <c r="AIA56" s="10"/>
      <c r="AIB56" s="10"/>
      <c r="AIC56" s="10"/>
      <c r="AID56" s="10"/>
      <c r="AIE56" s="10"/>
      <c r="AIF56" s="10"/>
      <c r="AIG56" s="10"/>
      <c r="AIH56" s="10"/>
      <c r="AII56" s="10"/>
      <c r="AIJ56" s="10"/>
      <c r="AIK56" s="10"/>
      <c r="AIL56" s="10"/>
      <c r="AIM56" s="10"/>
      <c r="AIN56" s="10"/>
      <c r="AIO56" s="10"/>
      <c r="AIP56" s="10"/>
      <c r="AIQ56" s="10"/>
      <c r="AIR56" s="10"/>
      <c r="AIS56" s="10"/>
      <c r="AIT56" s="10"/>
      <c r="AIU56" s="10"/>
      <c r="AIV56" s="10"/>
      <c r="AIW56" s="10"/>
      <c r="AIX56" s="10"/>
      <c r="AIY56" s="10"/>
      <c r="AIZ56" s="10"/>
      <c r="AJA56" s="10"/>
      <c r="AJB56" s="10"/>
      <c r="AJC56" s="10"/>
      <c r="AJD56" s="10"/>
      <c r="AJE56" s="10"/>
      <c r="AJF56" s="10"/>
      <c r="AJG56" s="10"/>
      <c r="AJH56" s="10"/>
      <c r="AJI56" s="10"/>
      <c r="AJJ56" s="10"/>
      <c r="AJK56" s="10"/>
      <c r="AJL56" s="10"/>
      <c r="AJM56" s="10"/>
      <c r="AJN56" s="10"/>
      <c r="AJO56" s="10"/>
      <c r="AJP56" s="10"/>
      <c r="AJQ56" s="10"/>
      <c r="AJR56" s="10"/>
      <c r="AJS56" s="10"/>
      <c r="AJT56" s="10"/>
      <c r="AJU56" s="10"/>
      <c r="AJV56" s="10"/>
      <c r="AJW56" s="10"/>
      <c r="AJX56" s="10"/>
      <c r="AJY56" s="10"/>
      <c r="AJZ56" s="10"/>
      <c r="AKA56" s="10"/>
      <c r="AKB56" s="10"/>
      <c r="AKC56" s="10"/>
      <c r="AKD56" s="10"/>
      <c r="AKE56" s="10"/>
      <c r="AKF56" s="10"/>
      <c r="AKG56" s="10"/>
      <c r="AKH56" s="10"/>
      <c r="AKI56" s="10"/>
      <c r="AKJ56" s="10"/>
      <c r="AKK56" s="10"/>
      <c r="AKL56" s="10"/>
      <c r="AKM56" s="10"/>
      <c r="AKN56" s="10"/>
      <c r="AKO56" s="10"/>
      <c r="AKP56" s="10"/>
      <c r="AKQ56" s="10"/>
      <c r="AKR56" s="10"/>
      <c r="AKS56" s="10"/>
      <c r="AKT56" s="10"/>
      <c r="AKU56" s="10"/>
      <c r="AKV56" s="10"/>
      <c r="AKW56" s="10"/>
      <c r="AKX56" s="10"/>
      <c r="AKY56" s="10"/>
      <c r="AKZ56" s="10"/>
      <c r="ALA56" s="10"/>
      <c r="ALB56" s="10"/>
      <c r="ALC56" s="10"/>
      <c r="ALD56" s="10"/>
      <c r="ALE56" s="10"/>
      <c r="ALF56" s="10"/>
      <c r="ALG56" s="10"/>
      <c r="ALH56" s="10"/>
      <c r="ALI56" s="10"/>
      <c r="ALJ56" s="10"/>
      <c r="ALK56" s="10"/>
      <c r="ALL56" s="10"/>
      <c r="ALM56" s="10"/>
      <c r="ALN56" s="10"/>
      <c r="ALO56" s="10"/>
      <c r="ALP56" s="10"/>
      <c r="ALQ56" s="10"/>
      <c r="ALR56" s="10"/>
      <c r="ALS56" s="10"/>
      <c r="ALT56" s="10"/>
      <c r="ALU56" s="10"/>
      <c r="ALV56" s="10"/>
      <c r="ALW56" s="10"/>
      <c r="ALX56" s="10"/>
      <c r="ALY56" s="10"/>
      <c r="ALZ56" s="10"/>
      <c r="AMA56" s="10"/>
      <c r="AMB56" s="10"/>
      <c r="AMC56" s="10"/>
      <c r="AMD56" s="10"/>
      <c r="AME56" s="10"/>
      <c r="AMF56" s="10"/>
      <c r="AMG56" s="10"/>
      <c r="AMH56" s="10"/>
      <c r="AMI56" s="10"/>
      <c r="AMJ56" s="10"/>
      <c r="AMK56" s="10"/>
    </row>
    <row r="57" spans="1:1025" s="10" customFormat="1" ht="12.75" customHeight="1">
      <c r="A57" s="100" t="s">
        <v>478</v>
      </c>
      <c r="B57" s="101">
        <v>0</v>
      </c>
      <c r="C57" s="102">
        <v>1</v>
      </c>
      <c r="D57" s="103">
        <f t="shared" si="2"/>
        <v>1</v>
      </c>
      <c r="E57" s="104">
        <v>13</v>
      </c>
      <c r="F57" s="105">
        <f t="shared" si="3"/>
        <v>1.9782995754264758E-4</v>
      </c>
      <c r="G57" s="106"/>
      <c r="H57" s="86" t="s">
        <v>261</v>
      </c>
      <c r="J57" s="107"/>
      <c r="K57" s="108"/>
      <c r="L57" s="108"/>
    </row>
    <row r="58" spans="1:1025" s="10" customFormat="1" ht="12.75" customHeight="1">
      <c r="A58" s="100" t="s">
        <v>282</v>
      </c>
      <c r="B58" s="101">
        <v>0</v>
      </c>
      <c r="C58" s="102">
        <v>1</v>
      </c>
      <c r="D58" s="103">
        <f t="shared" si="2"/>
        <v>1</v>
      </c>
      <c r="E58" s="104">
        <v>12</v>
      </c>
      <c r="F58" s="105">
        <f t="shared" si="3"/>
        <v>1.8261226850090545E-4</v>
      </c>
      <c r="G58" s="106"/>
      <c r="H58" s="86" t="s">
        <v>283</v>
      </c>
      <c r="J58" s="107"/>
      <c r="K58" s="108"/>
      <c r="L58" s="108"/>
    </row>
    <row r="59" spans="1:1025" s="10" customFormat="1" ht="12.75" customHeight="1">
      <c r="A59" s="100" t="s">
        <v>284</v>
      </c>
      <c r="B59" s="101">
        <v>1</v>
      </c>
      <c r="C59" s="102">
        <v>0</v>
      </c>
      <c r="D59" s="103">
        <f t="shared" si="2"/>
        <v>1</v>
      </c>
      <c r="E59" s="104">
        <v>9</v>
      </c>
      <c r="F59" s="105">
        <f t="shared" si="3"/>
        <v>1.369592013756791E-4</v>
      </c>
      <c r="G59" s="106"/>
      <c r="H59" s="86" t="s">
        <v>285</v>
      </c>
      <c r="J59" s="107"/>
      <c r="K59" s="108"/>
      <c r="L59" s="108"/>
    </row>
    <row r="60" spans="1:1025" s="10" customFormat="1" ht="12.75" customHeight="1">
      <c r="A60" s="100" t="s">
        <v>286</v>
      </c>
      <c r="B60" s="101">
        <v>0</v>
      </c>
      <c r="C60" s="102">
        <v>1</v>
      </c>
      <c r="D60" s="103">
        <f t="shared" si="2"/>
        <v>1</v>
      </c>
      <c r="E60" s="104">
        <v>9</v>
      </c>
      <c r="F60" s="105">
        <f t="shared" si="3"/>
        <v>1.369592013756791E-4</v>
      </c>
      <c r="G60" s="106"/>
      <c r="H60" s="86" t="s">
        <v>287</v>
      </c>
      <c r="J60" s="107"/>
      <c r="K60" s="108"/>
      <c r="L60" s="108"/>
    </row>
    <row r="61" spans="1:1025" s="10" customFormat="1" ht="12.75" customHeight="1">
      <c r="A61" s="100" t="s">
        <v>288</v>
      </c>
      <c r="B61" s="101">
        <v>1</v>
      </c>
      <c r="C61" s="102">
        <v>0</v>
      </c>
      <c r="D61" s="103">
        <f t="shared" si="2"/>
        <v>1</v>
      </c>
      <c r="E61" s="104">
        <v>9</v>
      </c>
      <c r="F61" s="105">
        <f t="shared" si="3"/>
        <v>1.369592013756791E-4</v>
      </c>
      <c r="G61" s="106"/>
      <c r="H61" s="86" t="s">
        <v>289</v>
      </c>
      <c r="J61" s="107"/>
      <c r="K61" s="108"/>
      <c r="L61" s="108"/>
    </row>
    <row r="62" spans="1:1025" s="10" customFormat="1" ht="12.75" customHeight="1">
      <c r="A62" s="100" t="s">
        <v>290</v>
      </c>
      <c r="B62" s="101">
        <v>0</v>
      </c>
      <c r="C62" s="102">
        <v>1</v>
      </c>
      <c r="D62" s="103">
        <f t="shared" si="2"/>
        <v>1</v>
      </c>
      <c r="E62" s="104">
        <v>8</v>
      </c>
      <c r="F62" s="105">
        <f t="shared" si="3"/>
        <v>1.2174151233393697E-4</v>
      </c>
      <c r="G62" s="106"/>
      <c r="H62" s="86" t="s">
        <v>291</v>
      </c>
      <c r="J62" s="107"/>
      <c r="K62" s="108"/>
      <c r="L62" s="108"/>
    </row>
    <row r="63" spans="1:1025" s="10" customFormat="1" ht="12.75" customHeight="1">
      <c r="A63" s="100" t="s">
        <v>292</v>
      </c>
      <c r="B63" s="101">
        <v>0</v>
      </c>
      <c r="C63" s="102">
        <v>1</v>
      </c>
      <c r="D63" s="103">
        <f t="shared" si="2"/>
        <v>1</v>
      </c>
      <c r="E63" s="104">
        <v>8</v>
      </c>
      <c r="F63" s="105">
        <f t="shared" si="3"/>
        <v>1.2174151233393697E-4</v>
      </c>
      <c r="G63" s="106"/>
      <c r="H63" s="86" t="s">
        <v>293</v>
      </c>
      <c r="J63" s="107"/>
      <c r="K63" s="108"/>
      <c r="L63" s="108"/>
    </row>
    <row r="64" spans="1:1025" s="10" customFormat="1" ht="12.75" customHeight="1">
      <c r="A64" s="100" t="s">
        <v>294</v>
      </c>
      <c r="B64" s="101">
        <v>1</v>
      </c>
      <c r="C64" s="102">
        <v>0</v>
      </c>
      <c r="D64" s="103">
        <f t="shared" si="2"/>
        <v>1</v>
      </c>
      <c r="E64" s="104">
        <v>8</v>
      </c>
      <c r="F64" s="105">
        <f t="shared" si="3"/>
        <v>1.2174151233393697E-4</v>
      </c>
      <c r="G64" s="106"/>
      <c r="H64" s="86" t="s">
        <v>295</v>
      </c>
      <c r="I64" s="48"/>
      <c r="J64" s="109"/>
      <c r="K64" s="110"/>
      <c r="L64" s="110"/>
    </row>
    <row r="65" spans="1:12" s="10" customFormat="1" ht="12.75" customHeight="1">
      <c r="A65" s="100" t="s">
        <v>296</v>
      </c>
      <c r="B65" s="101">
        <v>0</v>
      </c>
      <c r="C65" s="102">
        <v>1</v>
      </c>
      <c r="D65" s="103">
        <f t="shared" si="2"/>
        <v>1</v>
      </c>
      <c r="E65" s="104">
        <v>8</v>
      </c>
      <c r="F65" s="105">
        <f t="shared" si="3"/>
        <v>1.2174151233393697E-4</v>
      </c>
      <c r="G65" s="106"/>
      <c r="H65" s="86" t="s">
        <v>295</v>
      </c>
      <c r="J65" s="107"/>
      <c r="K65" s="108"/>
      <c r="L65" s="108"/>
    </row>
    <row r="66" spans="1:12" s="10" customFormat="1" ht="12.75" customHeight="1">
      <c r="A66" s="100" t="s">
        <v>297</v>
      </c>
      <c r="B66" s="101">
        <v>0</v>
      </c>
      <c r="C66" s="102">
        <v>1</v>
      </c>
      <c r="D66" s="103">
        <f t="shared" si="2"/>
        <v>1</v>
      </c>
      <c r="E66" s="104">
        <v>8</v>
      </c>
      <c r="F66" s="105">
        <f t="shared" si="3"/>
        <v>1.2174151233393697E-4</v>
      </c>
      <c r="G66" s="106"/>
      <c r="H66" s="86" t="s">
        <v>298</v>
      </c>
      <c r="J66" s="107"/>
      <c r="K66" s="108"/>
      <c r="L66" s="108"/>
    </row>
    <row r="67" spans="1:12" s="10" customFormat="1" ht="12.75" customHeight="1">
      <c r="A67" s="100" t="s">
        <v>299</v>
      </c>
      <c r="B67" s="101">
        <v>1</v>
      </c>
      <c r="C67" s="102">
        <v>0</v>
      </c>
      <c r="D67" s="103">
        <f t="shared" si="2"/>
        <v>1</v>
      </c>
      <c r="E67" s="104">
        <v>7</v>
      </c>
      <c r="F67" s="105">
        <f t="shared" si="3"/>
        <v>1.0652382329219484E-4</v>
      </c>
      <c r="G67" s="106"/>
      <c r="H67" s="86" t="s">
        <v>300</v>
      </c>
      <c r="J67" s="107"/>
      <c r="K67" s="108"/>
      <c r="L67" s="108"/>
    </row>
    <row r="68" spans="1:12" s="10" customFormat="1" ht="12.75" customHeight="1">
      <c r="A68" s="100" t="s">
        <v>301</v>
      </c>
      <c r="B68" s="101">
        <v>1</v>
      </c>
      <c r="C68" s="102">
        <v>0</v>
      </c>
      <c r="D68" s="103">
        <f t="shared" si="2"/>
        <v>1</v>
      </c>
      <c r="E68" s="104">
        <v>7</v>
      </c>
      <c r="F68" s="105">
        <f t="shared" si="3"/>
        <v>1.0652382329219484E-4</v>
      </c>
      <c r="G68" s="106"/>
      <c r="H68" s="86" t="s">
        <v>302</v>
      </c>
      <c r="J68" s="107"/>
      <c r="K68" s="108"/>
      <c r="L68" s="108"/>
    </row>
    <row r="69" spans="1:12" s="10" customFormat="1" ht="12.75" customHeight="1">
      <c r="A69" s="100" t="s">
        <v>303</v>
      </c>
      <c r="B69" s="101">
        <v>0</v>
      </c>
      <c r="C69" s="102">
        <v>1</v>
      </c>
      <c r="D69" s="103">
        <f t="shared" si="2"/>
        <v>1</v>
      </c>
      <c r="E69" s="104">
        <v>6</v>
      </c>
      <c r="F69" s="105">
        <f t="shared" si="3"/>
        <v>9.1306134250452724E-5</v>
      </c>
      <c r="G69" s="106"/>
      <c r="H69" s="86" t="s">
        <v>304</v>
      </c>
      <c r="J69" s="107"/>
      <c r="K69" s="108"/>
      <c r="L69" s="108"/>
    </row>
    <row r="70" spans="1:12" s="10" customFormat="1" ht="12.75" customHeight="1">
      <c r="A70" s="100" t="s">
        <v>305</v>
      </c>
      <c r="B70" s="101">
        <v>0</v>
      </c>
      <c r="C70" s="102">
        <v>1</v>
      </c>
      <c r="D70" s="103">
        <f t="shared" si="2"/>
        <v>1</v>
      </c>
      <c r="E70" s="104">
        <v>6</v>
      </c>
      <c r="F70" s="105">
        <v>1.7909378544564501E-4</v>
      </c>
      <c r="G70" s="106"/>
      <c r="H70" s="86" t="s">
        <v>278</v>
      </c>
      <c r="J70" s="107"/>
      <c r="K70" s="108"/>
      <c r="L70" s="108"/>
    </row>
    <row r="71" spans="1:12" s="10" customFormat="1" ht="12.75" customHeight="1">
      <c r="A71" s="100" t="s">
        <v>306</v>
      </c>
      <c r="B71" s="101">
        <v>1</v>
      </c>
      <c r="C71" s="102">
        <v>0</v>
      </c>
      <c r="D71" s="103">
        <f t="shared" si="2"/>
        <v>1</v>
      </c>
      <c r="E71" s="104">
        <v>6</v>
      </c>
      <c r="F71" s="105">
        <f t="shared" ref="F71:F79" si="4">+E71/$E$81</f>
        <v>9.1306134250452724E-5</v>
      </c>
      <c r="G71" s="106"/>
      <c r="H71" s="86" t="s">
        <v>307</v>
      </c>
      <c r="J71" s="107"/>
      <c r="K71" s="108"/>
      <c r="L71" s="108"/>
    </row>
    <row r="72" spans="1:12" s="10" customFormat="1" ht="12.75" customHeight="1">
      <c r="A72" s="100" t="s">
        <v>500</v>
      </c>
      <c r="B72" s="101">
        <v>1</v>
      </c>
      <c r="C72" s="102">
        <v>0</v>
      </c>
      <c r="D72" s="103">
        <f t="shared" si="2"/>
        <v>1</v>
      </c>
      <c r="E72" s="104">
        <v>6</v>
      </c>
      <c r="F72" s="105">
        <f t="shared" si="4"/>
        <v>9.1306134250452724E-5</v>
      </c>
      <c r="G72" s="106"/>
      <c r="H72" s="86" t="s">
        <v>501</v>
      </c>
      <c r="I72" s="48"/>
      <c r="J72" s="109"/>
      <c r="K72" s="110"/>
      <c r="L72" s="110"/>
    </row>
    <row r="73" spans="1:12" s="10" customFormat="1" ht="12.75" customHeight="1">
      <c r="A73" s="100" t="s">
        <v>308</v>
      </c>
      <c r="B73" s="101">
        <v>0</v>
      </c>
      <c r="C73" s="102">
        <v>1</v>
      </c>
      <c r="D73" s="103">
        <f t="shared" si="2"/>
        <v>1</v>
      </c>
      <c r="E73" s="104">
        <v>6</v>
      </c>
      <c r="F73" s="105">
        <f t="shared" si="4"/>
        <v>9.1306134250452724E-5</v>
      </c>
      <c r="G73" s="106"/>
      <c r="H73" s="86" t="s">
        <v>309</v>
      </c>
      <c r="J73" s="107"/>
      <c r="K73" s="108"/>
      <c r="L73" s="108"/>
    </row>
    <row r="74" spans="1:12" s="10" customFormat="1" ht="12.75" customHeight="1">
      <c r="A74" s="100" t="s">
        <v>310</v>
      </c>
      <c r="B74" s="101">
        <v>0</v>
      </c>
      <c r="C74" s="102">
        <v>1</v>
      </c>
      <c r="D74" s="103">
        <f t="shared" si="2"/>
        <v>1</v>
      </c>
      <c r="E74" s="104">
        <v>5</v>
      </c>
      <c r="F74" s="105">
        <f t="shared" si="4"/>
        <v>7.6088445208710603E-5</v>
      </c>
      <c r="G74" s="106"/>
      <c r="H74" s="86" t="s">
        <v>298</v>
      </c>
      <c r="J74" s="107"/>
      <c r="K74" s="108"/>
      <c r="L74" s="108"/>
    </row>
    <row r="75" spans="1:12" s="10" customFormat="1" ht="12.75" customHeight="1">
      <c r="A75" s="100" t="s">
        <v>311</v>
      </c>
      <c r="B75" s="101">
        <v>1</v>
      </c>
      <c r="C75" s="102">
        <v>0</v>
      </c>
      <c r="D75" s="103">
        <f t="shared" si="2"/>
        <v>1</v>
      </c>
      <c r="E75" s="104">
        <v>4</v>
      </c>
      <c r="F75" s="105">
        <f t="shared" si="4"/>
        <v>6.0870756166968483E-5</v>
      </c>
      <c r="G75" s="106"/>
      <c r="H75" s="86" t="s">
        <v>312</v>
      </c>
      <c r="J75" s="107"/>
      <c r="K75" s="108"/>
      <c r="L75" s="108"/>
    </row>
    <row r="76" spans="1:12" s="10" customFormat="1" ht="12.75" customHeight="1">
      <c r="A76" s="100" t="s">
        <v>503</v>
      </c>
      <c r="B76" s="101">
        <v>0</v>
      </c>
      <c r="C76" s="102">
        <v>1</v>
      </c>
      <c r="D76" s="103">
        <f t="shared" si="2"/>
        <v>1</v>
      </c>
      <c r="E76" s="104">
        <v>4</v>
      </c>
      <c r="F76" s="105">
        <f t="shared" si="4"/>
        <v>6.0870756166968483E-5</v>
      </c>
      <c r="G76" s="106"/>
      <c r="H76" s="86" t="s">
        <v>504</v>
      </c>
      <c r="J76" s="107"/>
      <c r="K76" s="108"/>
      <c r="L76" s="108"/>
    </row>
    <row r="77" spans="1:12" s="10" customFormat="1" ht="12.75" customHeight="1">
      <c r="A77" s="100" t="s">
        <v>313</v>
      </c>
      <c r="B77" s="101">
        <v>1</v>
      </c>
      <c r="C77" s="102">
        <v>0</v>
      </c>
      <c r="D77" s="103">
        <f t="shared" si="2"/>
        <v>1</v>
      </c>
      <c r="E77" s="104">
        <v>4</v>
      </c>
      <c r="F77" s="105">
        <f t="shared" si="4"/>
        <v>6.0870756166968483E-5</v>
      </c>
      <c r="G77" s="106"/>
      <c r="H77" s="86" t="s">
        <v>314</v>
      </c>
      <c r="J77" s="107"/>
      <c r="K77" s="108"/>
      <c r="L77" s="108"/>
    </row>
    <row r="78" spans="1:12" s="10" customFormat="1" ht="12.75" customHeight="1">
      <c r="A78" s="100" t="s">
        <v>315</v>
      </c>
      <c r="B78" s="101">
        <v>1</v>
      </c>
      <c r="C78" s="102">
        <v>0</v>
      </c>
      <c r="D78" s="103">
        <f t="shared" ref="D78:D79" si="5">B78+C78</f>
        <v>1</v>
      </c>
      <c r="E78" s="104">
        <v>4</v>
      </c>
      <c r="F78" s="105">
        <f t="shared" si="4"/>
        <v>6.0870756166968483E-5</v>
      </c>
      <c r="G78" s="106"/>
      <c r="H78" s="86" t="s">
        <v>316</v>
      </c>
      <c r="J78" s="107"/>
      <c r="K78" s="108"/>
      <c r="L78" s="108"/>
    </row>
    <row r="79" spans="1:12" s="10" customFormat="1" ht="12.75" customHeight="1">
      <c r="A79" s="100" t="s">
        <v>494</v>
      </c>
      <c r="B79" s="101">
        <v>0</v>
      </c>
      <c r="C79" s="102">
        <v>1</v>
      </c>
      <c r="D79" s="103">
        <f t="shared" si="5"/>
        <v>1</v>
      </c>
      <c r="E79" s="104">
        <v>3</v>
      </c>
      <c r="F79" s="105">
        <f t="shared" si="4"/>
        <v>4.5653067125226362E-5</v>
      </c>
      <c r="G79" s="106"/>
      <c r="H79" s="86" t="s">
        <v>261</v>
      </c>
      <c r="J79" s="107"/>
      <c r="K79" s="108"/>
      <c r="L79" s="108"/>
    </row>
    <row r="80" spans="1:12" s="11" customFormat="1" ht="5.0999999999999996" customHeight="1">
      <c r="A80" s="111"/>
      <c r="B80" s="111"/>
      <c r="C80" s="111"/>
      <c r="D80" s="112"/>
      <c r="E80" s="113"/>
      <c r="F80" s="114"/>
      <c r="G80" s="114"/>
      <c r="H80" s="113"/>
      <c r="I80" s="113"/>
    </row>
    <row r="81" spans="1:8">
      <c r="A81" s="90" t="s">
        <v>214</v>
      </c>
      <c r="B81" s="115">
        <f>SUM(B14:B80)</f>
        <v>453</v>
      </c>
      <c r="C81" s="116">
        <f>SUM(C14:C80)</f>
        <v>1853</v>
      </c>
      <c r="D81" s="117">
        <f>SUM(D14:D79)</f>
        <v>2306</v>
      </c>
      <c r="E81" s="118">
        <f>SUM(E14:E79)</f>
        <v>65713</v>
      </c>
      <c r="F81" s="92"/>
      <c r="G81" s="91"/>
      <c r="H81" s="91"/>
    </row>
  </sheetData>
  <sortState xmlns:xlrd2="http://schemas.microsoft.com/office/spreadsheetml/2017/richdata2" ref="A14:H79">
    <sortCondition descending="1" ref="E14:E79"/>
  </sortState>
  <mergeCells count="1">
    <mergeCell ref="B12:E12"/>
  </mergeCells>
  <pageMargins left="1.0236111111111099" right="0.78749999999999998" top="0.39374999999999999" bottom="0.43333333333333302" header="0.51180555555555496" footer="0"/>
  <pageSetup paperSize="9" firstPageNumber="0" orientation="portrait" horizontalDpi="300" verticalDpi="300"/>
  <headerFooter>
    <oddFooter>&amp;CForm.1034 - 22/11/00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8:M109"/>
  <sheetViews>
    <sheetView showGridLines="0" zoomScaleNormal="100" workbookViewId="0">
      <selection activeCell="H1" sqref="H1"/>
    </sheetView>
  </sheetViews>
  <sheetFormatPr baseColWidth="10" defaultColWidth="8.85546875" defaultRowHeight="12.75"/>
  <cols>
    <col min="1" max="1" width="13" customWidth="1"/>
    <col min="2" max="2" width="8.42578125" customWidth="1"/>
    <col min="3" max="3" width="10.42578125" customWidth="1"/>
    <col min="4" max="4" width="10.28515625" customWidth="1"/>
    <col min="5" max="5" width="8.85546875" customWidth="1"/>
    <col min="6" max="6" width="11.140625" customWidth="1"/>
    <col min="7" max="7" width="9" customWidth="1"/>
    <col min="8" max="8" width="11.140625" customWidth="1"/>
    <col min="9" max="1025" width="9" customWidth="1"/>
  </cols>
  <sheetData>
    <row r="8" spans="1:8">
      <c r="F8" s="119"/>
      <c r="H8" s="120"/>
    </row>
    <row r="9" spans="1:8">
      <c r="A9" s="15"/>
      <c r="F9" s="119"/>
      <c r="H9" s="120"/>
    </row>
    <row r="10" spans="1:8" ht="16.5" customHeight="1">
      <c r="A10" s="15" t="s">
        <v>317</v>
      </c>
      <c r="B10" s="15"/>
      <c r="C10" s="15"/>
      <c r="D10" s="15"/>
      <c r="E10" s="16"/>
      <c r="F10" s="17" t="str">
        <f>+CONCATENATE(MID(Principal!C11,1,14)," de ambas temporadas")</f>
        <v>Datos al 31/12 de ambas temporadas</v>
      </c>
      <c r="H10" s="121"/>
    </row>
    <row r="11" spans="1:8" ht="6.75" customHeight="1">
      <c r="A11" s="122"/>
      <c r="B11" s="122"/>
      <c r="C11" s="122"/>
      <c r="D11" s="122"/>
      <c r="E11" s="123"/>
      <c r="F11" s="123"/>
      <c r="G11" s="124"/>
      <c r="H11" s="124"/>
    </row>
    <row r="12" spans="1:8" s="7" customFormat="1">
      <c r="A12" s="125" t="s">
        <v>318</v>
      </c>
      <c r="B12" s="126"/>
      <c r="C12" s="126"/>
      <c r="D12" s="127"/>
      <c r="E12" s="289" t="s">
        <v>2</v>
      </c>
      <c r="F12" s="289"/>
      <c r="G12" s="289"/>
      <c r="H12" s="128" t="s">
        <v>319</v>
      </c>
    </row>
    <row r="13" spans="1:8" s="7" customFormat="1">
      <c r="A13" s="129" t="s">
        <v>320</v>
      </c>
      <c r="B13" s="130" t="s">
        <v>20</v>
      </c>
      <c r="C13" s="130" t="s">
        <v>21</v>
      </c>
      <c r="D13" s="131" t="s">
        <v>135</v>
      </c>
      <c r="E13" s="132" t="s">
        <v>20</v>
      </c>
      <c r="F13" s="132" t="s">
        <v>21</v>
      </c>
      <c r="G13" s="132" t="s">
        <v>135</v>
      </c>
      <c r="H13" s="133" t="s">
        <v>321</v>
      </c>
    </row>
    <row r="14" spans="1:8" s="7" customFormat="1">
      <c r="A14" s="134" t="s">
        <v>322</v>
      </c>
      <c r="B14" s="135">
        <v>240</v>
      </c>
      <c r="C14" s="135">
        <v>260</v>
      </c>
      <c r="D14" s="135">
        <v>262</v>
      </c>
      <c r="E14" s="136">
        <v>0</v>
      </c>
      <c r="F14" s="137">
        <v>0</v>
      </c>
      <c r="G14" s="137">
        <v>0</v>
      </c>
      <c r="H14" s="138">
        <f>(+G14-D14)/D14</f>
        <v>-1</v>
      </c>
    </row>
    <row r="15" spans="1:8" s="7" customFormat="1">
      <c r="A15" s="139" t="s">
        <v>323</v>
      </c>
      <c r="B15" s="140">
        <v>0</v>
      </c>
      <c r="C15" s="140">
        <v>0</v>
      </c>
      <c r="D15" s="140">
        <v>0</v>
      </c>
      <c r="E15" s="141">
        <v>0</v>
      </c>
      <c r="F15" s="142">
        <v>1</v>
      </c>
      <c r="G15" s="142">
        <v>21</v>
      </c>
      <c r="H15" s="143" t="s">
        <v>324</v>
      </c>
    </row>
    <row r="16" spans="1:8" s="7" customFormat="1">
      <c r="A16" s="139" t="s">
        <v>325</v>
      </c>
      <c r="B16" s="140">
        <v>5356</v>
      </c>
      <c r="C16" s="140">
        <v>14763</v>
      </c>
      <c r="D16" s="140">
        <v>12054</v>
      </c>
      <c r="E16" s="141">
        <v>9550</v>
      </c>
      <c r="F16" s="142">
        <v>15836</v>
      </c>
      <c r="G16" s="142">
        <v>12359</v>
      </c>
      <c r="H16" s="138">
        <f>(+G16-D16)/D16</f>
        <v>2.5302804048448646E-2</v>
      </c>
    </row>
    <row r="17" spans="1:8" s="7" customFormat="1">
      <c r="A17" s="139" t="s">
        <v>327</v>
      </c>
      <c r="B17" s="140">
        <v>64</v>
      </c>
      <c r="C17" s="140">
        <v>64</v>
      </c>
      <c r="D17" s="140">
        <v>78</v>
      </c>
      <c r="E17" s="141">
        <v>0</v>
      </c>
      <c r="F17" s="142">
        <v>0</v>
      </c>
      <c r="G17" s="142">
        <v>0</v>
      </c>
      <c r="H17" s="138">
        <f t="shared" ref="H17:H24" si="0">(+G17-D17)/D17</f>
        <v>-1</v>
      </c>
    </row>
    <row r="18" spans="1:8" s="7" customFormat="1">
      <c r="A18" s="139" t="s">
        <v>326</v>
      </c>
      <c r="B18" s="140">
        <v>0</v>
      </c>
      <c r="C18" s="140">
        <v>89</v>
      </c>
      <c r="D18" s="140">
        <v>2356</v>
      </c>
      <c r="E18" s="141">
        <v>0</v>
      </c>
      <c r="F18" s="142">
        <v>68</v>
      </c>
      <c r="G18" s="142">
        <v>1673</v>
      </c>
      <c r="H18" s="138">
        <f t="shared" si="0"/>
        <v>-0.28989813242784379</v>
      </c>
    </row>
    <row r="19" spans="1:8" s="7" customFormat="1">
      <c r="A19" s="139" t="s">
        <v>328</v>
      </c>
      <c r="B19" s="140">
        <v>0</v>
      </c>
      <c r="C19" s="140">
        <v>24</v>
      </c>
      <c r="D19" s="140">
        <v>270</v>
      </c>
      <c r="E19" s="141">
        <v>0</v>
      </c>
      <c r="F19" s="142">
        <v>0</v>
      </c>
      <c r="G19" s="142">
        <v>0</v>
      </c>
      <c r="H19" s="138">
        <f t="shared" si="0"/>
        <v>-1</v>
      </c>
    </row>
    <row r="20" spans="1:8" s="7" customFormat="1">
      <c r="A20" s="139" t="s">
        <v>329</v>
      </c>
      <c r="B20" s="140">
        <v>0</v>
      </c>
      <c r="C20" s="140">
        <v>29</v>
      </c>
      <c r="D20" s="140">
        <v>806</v>
      </c>
      <c r="E20" s="141">
        <v>0</v>
      </c>
      <c r="F20" s="142">
        <v>12</v>
      </c>
      <c r="G20" s="142">
        <v>333</v>
      </c>
      <c r="H20" s="138">
        <f t="shared" si="0"/>
        <v>-0.58684863523573205</v>
      </c>
    </row>
    <row r="21" spans="1:8" s="7" customFormat="1">
      <c r="A21" s="139" t="s">
        <v>330</v>
      </c>
      <c r="B21" s="140">
        <v>0</v>
      </c>
      <c r="C21" s="140">
        <v>10</v>
      </c>
      <c r="D21" s="140">
        <v>277</v>
      </c>
      <c r="E21" s="141">
        <v>0</v>
      </c>
      <c r="F21" s="142">
        <v>0</v>
      </c>
      <c r="G21" s="142">
        <v>0</v>
      </c>
      <c r="H21" s="138">
        <f t="shared" si="0"/>
        <v>-1</v>
      </c>
    </row>
    <row r="22" spans="1:8" s="7" customFormat="1">
      <c r="A22" s="139" t="s">
        <v>331</v>
      </c>
      <c r="B22" s="140">
        <v>100</v>
      </c>
      <c r="C22" s="140">
        <v>6000</v>
      </c>
      <c r="D22" s="140">
        <v>136</v>
      </c>
      <c r="E22" s="141">
        <v>0</v>
      </c>
      <c r="F22" s="142">
        <v>0</v>
      </c>
      <c r="G22" s="142">
        <v>0</v>
      </c>
      <c r="H22" s="138">
        <f t="shared" si="0"/>
        <v>-1</v>
      </c>
    </row>
    <row r="23" spans="1:8" s="7" customFormat="1">
      <c r="A23" s="139" t="s">
        <v>332</v>
      </c>
      <c r="B23" s="140">
        <v>60</v>
      </c>
      <c r="C23" s="140">
        <v>15481</v>
      </c>
      <c r="D23" s="140">
        <v>4000</v>
      </c>
      <c r="E23" s="141">
        <v>0</v>
      </c>
      <c r="F23" s="142">
        <v>0</v>
      </c>
      <c r="G23" s="142">
        <v>0</v>
      </c>
      <c r="H23" s="138">
        <f t="shared" si="0"/>
        <v>-1</v>
      </c>
    </row>
    <row r="24" spans="1:8" s="7" customFormat="1">
      <c r="A24" s="139" t="s">
        <v>333</v>
      </c>
      <c r="B24" s="140">
        <v>0</v>
      </c>
      <c r="C24" s="140">
        <v>559</v>
      </c>
      <c r="D24" s="140">
        <v>17</v>
      </c>
      <c r="E24" s="141">
        <v>0</v>
      </c>
      <c r="F24" s="142">
        <v>0</v>
      </c>
      <c r="G24" s="142">
        <v>0</v>
      </c>
      <c r="H24" s="138">
        <f t="shared" si="0"/>
        <v>-1</v>
      </c>
    </row>
    <row r="25" spans="1:8" s="7" customFormat="1">
      <c r="A25" s="139" t="s">
        <v>334</v>
      </c>
      <c r="B25" s="140">
        <v>0</v>
      </c>
      <c r="C25" s="140">
        <v>0</v>
      </c>
      <c r="D25" s="140">
        <v>0</v>
      </c>
      <c r="E25" s="141">
        <v>30</v>
      </c>
      <c r="F25" s="142">
        <v>5890</v>
      </c>
      <c r="G25" s="142">
        <v>29</v>
      </c>
      <c r="H25" s="143" t="s">
        <v>324</v>
      </c>
    </row>
    <row r="26" spans="1:8" s="7" customFormat="1">
      <c r="A26" s="139" t="s">
        <v>335</v>
      </c>
      <c r="B26" s="140">
        <v>0</v>
      </c>
      <c r="C26" s="140">
        <v>0</v>
      </c>
      <c r="D26" s="140">
        <v>0</v>
      </c>
      <c r="E26" s="141">
        <v>0</v>
      </c>
      <c r="F26" s="142">
        <v>30535</v>
      </c>
      <c r="G26" s="142">
        <v>627</v>
      </c>
      <c r="H26" s="143" t="s">
        <v>324</v>
      </c>
    </row>
    <row r="27" spans="1:8" s="7" customFormat="1">
      <c r="A27" s="139" t="s">
        <v>336</v>
      </c>
      <c r="B27" s="140">
        <v>0</v>
      </c>
      <c r="C27" s="140">
        <v>336980</v>
      </c>
      <c r="D27" s="140">
        <v>10380</v>
      </c>
      <c r="E27" s="141">
        <v>0</v>
      </c>
      <c r="F27" s="142">
        <v>362334</v>
      </c>
      <c r="G27" s="142">
        <v>11002</v>
      </c>
      <c r="H27" s="138">
        <f>(+G27-D27)/D27</f>
        <v>5.9922928709055877E-2</v>
      </c>
    </row>
    <row r="28" spans="1:8" s="7" customFormat="1">
      <c r="A28" s="139" t="s">
        <v>337</v>
      </c>
      <c r="B28" s="140">
        <v>0</v>
      </c>
      <c r="C28" s="140">
        <v>0</v>
      </c>
      <c r="D28" s="140">
        <v>0</v>
      </c>
      <c r="E28" s="141">
        <v>0</v>
      </c>
      <c r="F28" s="142">
        <v>1</v>
      </c>
      <c r="G28" s="142">
        <v>5</v>
      </c>
      <c r="H28" s="143" t="s">
        <v>324</v>
      </c>
    </row>
    <row r="29" spans="1:8" s="7" customFormat="1">
      <c r="A29" s="139" t="s">
        <v>338</v>
      </c>
      <c r="B29" s="140">
        <v>144</v>
      </c>
      <c r="C29" s="140">
        <v>5322</v>
      </c>
      <c r="D29" s="140">
        <v>141</v>
      </c>
      <c r="E29" s="141">
        <v>0</v>
      </c>
      <c r="F29" s="142">
        <v>0</v>
      </c>
      <c r="G29" s="142">
        <v>0</v>
      </c>
      <c r="H29" s="138">
        <f t="shared" ref="H29:H37" si="1">(+G29-D29)/D29</f>
        <v>-1</v>
      </c>
    </row>
    <row r="30" spans="1:8" s="7" customFormat="1">
      <c r="A30" s="139" t="s">
        <v>339</v>
      </c>
      <c r="B30" s="140">
        <v>826</v>
      </c>
      <c r="C30" s="140">
        <v>4990</v>
      </c>
      <c r="D30" s="140">
        <v>1224</v>
      </c>
      <c r="E30" s="141">
        <v>449</v>
      </c>
      <c r="F30" s="142">
        <v>7882</v>
      </c>
      <c r="G30" s="142">
        <v>591</v>
      </c>
      <c r="H30" s="138">
        <f t="shared" si="1"/>
        <v>-0.51715686274509809</v>
      </c>
    </row>
    <row r="31" spans="1:8" s="7" customFormat="1">
      <c r="A31" s="139" t="s">
        <v>340</v>
      </c>
      <c r="B31" s="140">
        <v>3568</v>
      </c>
      <c r="C31" s="140">
        <v>4099</v>
      </c>
      <c r="D31" s="140">
        <v>6110</v>
      </c>
      <c r="E31" s="141">
        <v>1925</v>
      </c>
      <c r="F31" s="142">
        <v>2212</v>
      </c>
      <c r="G31" s="142">
        <v>2899</v>
      </c>
      <c r="H31" s="138">
        <f t="shared" si="1"/>
        <v>-0.52553191489361706</v>
      </c>
    </row>
    <row r="32" spans="1:8" s="7" customFormat="1">
      <c r="A32" s="139" t="s">
        <v>341</v>
      </c>
      <c r="B32" s="140">
        <v>36</v>
      </c>
      <c r="C32" s="140">
        <v>1665</v>
      </c>
      <c r="D32" s="140">
        <v>40</v>
      </c>
      <c r="E32" s="141">
        <v>68</v>
      </c>
      <c r="F32" s="142">
        <v>68</v>
      </c>
      <c r="G32" s="142">
        <v>110</v>
      </c>
      <c r="H32" s="138">
        <f t="shared" si="1"/>
        <v>1.75</v>
      </c>
    </row>
    <row r="33" spans="1:8" s="7" customFormat="1">
      <c r="A33" s="139" t="s">
        <v>342</v>
      </c>
      <c r="B33" s="140">
        <v>0</v>
      </c>
      <c r="C33" s="140">
        <v>295</v>
      </c>
      <c r="D33" s="140">
        <v>6637</v>
      </c>
      <c r="E33" s="141">
        <v>16</v>
      </c>
      <c r="F33" s="142">
        <v>304</v>
      </c>
      <c r="G33" s="142">
        <v>6499</v>
      </c>
      <c r="H33" s="138">
        <f t="shared" si="1"/>
        <v>-2.0792526744010848E-2</v>
      </c>
    </row>
    <row r="34" spans="1:8" s="7" customFormat="1">
      <c r="A34" s="139" t="s">
        <v>343</v>
      </c>
      <c r="B34" s="140">
        <v>308</v>
      </c>
      <c r="C34" s="140">
        <v>308</v>
      </c>
      <c r="D34" s="140">
        <v>550</v>
      </c>
      <c r="E34" s="141">
        <v>0</v>
      </c>
      <c r="F34" s="142">
        <v>0</v>
      </c>
      <c r="G34" s="142">
        <v>0</v>
      </c>
      <c r="H34" s="138">
        <f t="shared" si="1"/>
        <v>-1</v>
      </c>
    </row>
    <row r="35" spans="1:8" s="7" customFormat="1">
      <c r="A35" s="139" t="s">
        <v>344</v>
      </c>
      <c r="B35" s="140">
        <v>242</v>
      </c>
      <c r="C35" s="140">
        <v>242</v>
      </c>
      <c r="D35" s="140">
        <v>390</v>
      </c>
      <c r="E35" s="141">
        <v>140</v>
      </c>
      <c r="F35" s="142">
        <v>140</v>
      </c>
      <c r="G35" s="142">
        <v>226</v>
      </c>
      <c r="H35" s="138">
        <f t="shared" si="1"/>
        <v>-0.42051282051282052</v>
      </c>
    </row>
    <row r="36" spans="1:8" s="7" customFormat="1">
      <c r="A36" s="139" t="s">
        <v>345</v>
      </c>
      <c r="B36" s="140">
        <v>19</v>
      </c>
      <c r="C36" s="140">
        <v>9405</v>
      </c>
      <c r="D36" s="140">
        <v>20</v>
      </c>
      <c r="E36" s="141">
        <v>0</v>
      </c>
      <c r="F36" s="142">
        <v>0</v>
      </c>
      <c r="G36" s="142">
        <v>0</v>
      </c>
      <c r="H36" s="138">
        <f t="shared" si="1"/>
        <v>-1</v>
      </c>
    </row>
    <row r="37" spans="1:8" s="7" customFormat="1">
      <c r="A37" s="139" t="s">
        <v>346</v>
      </c>
      <c r="B37" s="140">
        <v>0</v>
      </c>
      <c r="C37" s="140">
        <v>1946</v>
      </c>
      <c r="D37" s="140">
        <v>119</v>
      </c>
      <c r="E37" s="141">
        <v>0</v>
      </c>
      <c r="F37" s="142">
        <v>0</v>
      </c>
      <c r="G37" s="142">
        <v>0</v>
      </c>
      <c r="H37" s="138">
        <f t="shared" si="1"/>
        <v>-1</v>
      </c>
    </row>
    <row r="38" spans="1:8" s="7" customFormat="1">
      <c r="A38" s="139" t="s">
        <v>347</v>
      </c>
      <c r="B38" s="140">
        <v>0</v>
      </c>
      <c r="C38" s="140">
        <v>0</v>
      </c>
      <c r="D38" s="140">
        <v>0</v>
      </c>
      <c r="E38" s="141">
        <v>0</v>
      </c>
      <c r="F38" s="142">
        <v>3982</v>
      </c>
      <c r="G38" s="142">
        <v>54</v>
      </c>
      <c r="H38" s="143" t="s">
        <v>324</v>
      </c>
    </row>
    <row r="39" spans="1:8" s="7" customFormat="1">
      <c r="A39" s="139" t="s">
        <v>348</v>
      </c>
      <c r="B39" s="140">
        <v>0</v>
      </c>
      <c r="C39" s="140">
        <v>12</v>
      </c>
      <c r="D39" s="140">
        <v>200</v>
      </c>
      <c r="E39" s="141">
        <v>0</v>
      </c>
      <c r="F39" s="142">
        <v>5</v>
      </c>
      <c r="G39" s="142">
        <v>83</v>
      </c>
      <c r="H39" s="138">
        <f>(+G39-D39)/D39</f>
        <v>-0.58499999999999996</v>
      </c>
    </row>
    <row r="40" spans="1:8" s="7" customFormat="1">
      <c r="A40" s="139" t="s">
        <v>349</v>
      </c>
      <c r="B40" s="140">
        <v>0</v>
      </c>
      <c r="C40" s="140">
        <v>0</v>
      </c>
      <c r="D40" s="140">
        <v>0</v>
      </c>
      <c r="E40" s="141">
        <v>0</v>
      </c>
      <c r="F40" s="142">
        <v>1</v>
      </c>
      <c r="G40" s="142">
        <v>1</v>
      </c>
      <c r="H40" s="143" t="s">
        <v>324</v>
      </c>
    </row>
    <row r="41" spans="1:8" s="7" customFormat="1">
      <c r="A41" s="139" t="s">
        <v>350</v>
      </c>
      <c r="B41" s="140">
        <v>901</v>
      </c>
      <c r="C41" s="140">
        <v>49056</v>
      </c>
      <c r="D41" s="140">
        <v>961</v>
      </c>
      <c r="E41" s="141">
        <v>2807</v>
      </c>
      <c r="F41" s="142">
        <v>161380</v>
      </c>
      <c r="G41" s="142">
        <v>3018</v>
      </c>
      <c r="H41" s="138">
        <f>(+G41-D41)/D41</f>
        <v>2.1404786680541101</v>
      </c>
    </row>
    <row r="42" spans="1:8" s="7" customFormat="1">
      <c r="A42" s="139" t="s">
        <v>450</v>
      </c>
      <c r="B42" s="140">
        <v>1</v>
      </c>
      <c r="C42" s="140">
        <v>1</v>
      </c>
      <c r="D42" s="140">
        <v>2</v>
      </c>
      <c r="E42" s="141">
        <v>0</v>
      </c>
      <c r="F42" s="142">
        <v>0</v>
      </c>
      <c r="G42" s="142">
        <v>0</v>
      </c>
      <c r="H42" s="138">
        <f>(+G42-D42)/D42</f>
        <v>-1</v>
      </c>
    </row>
    <row r="43" spans="1:8" s="7" customFormat="1">
      <c r="A43" s="139" t="s">
        <v>351</v>
      </c>
      <c r="B43" s="140">
        <v>0</v>
      </c>
      <c r="C43" s="140">
        <v>1</v>
      </c>
      <c r="D43" s="140">
        <v>2</v>
      </c>
      <c r="E43" s="141">
        <v>20</v>
      </c>
      <c r="F43" s="142">
        <v>24</v>
      </c>
      <c r="G43" s="142">
        <v>30</v>
      </c>
      <c r="H43" s="138">
        <f>(+G43-D43)/D43</f>
        <v>14</v>
      </c>
    </row>
    <row r="44" spans="1:8" s="7" customFormat="1">
      <c r="A44" s="139" t="s">
        <v>512</v>
      </c>
      <c r="B44" s="140">
        <v>0</v>
      </c>
      <c r="C44" s="140">
        <v>0</v>
      </c>
      <c r="D44" s="140">
        <v>0</v>
      </c>
      <c r="E44" s="141">
        <v>0</v>
      </c>
      <c r="F44" s="142">
        <v>3</v>
      </c>
      <c r="G44" s="142">
        <v>19</v>
      </c>
      <c r="H44" s="143" t="s">
        <v>324</v>
      </c>
    </row>
    <row r="45" spans="1:8" s="7" customFormat="1">
      <c r="A45" s="139" t="s">
        <v>352</v>
      </c>
      <c r="B45" s="140">
        <v>0</v>
      </c>
      <c r="C45" s="140">
        <v>0</v>
      </c>
      <c r="D45" s="140">
        <v>0</v>
      </c>
      <c r="E45" s="141">
        <v>0</v>
      </c>
      <c r="F45" s="142">
        <v>3</v>
      </c>
      <c r="G45" s="142">
        <v>75</v>
      </c>
      <c r="H45" s="143" t="s">
        <v>324</v>
      </c>
    </row>
    <row r="46" spans="1:8" s="7" customFormat="1">
      <c r="A46" s="139" t="s">
        <v>353</v>
      </c>
      <c r="B46" s="140">
        <v>0</v>
      </c>
      <c r="C46" s="140">
        <v>2</v>
      </c>
      <c r="D46" s="140">
        <v>6</v>
      </c>
      <c r="E46" s="141">
        <v>0</v>
      </c>
      <c r="F46" s="142">
        <v>0</v>
      </c>
      <c r="G46" s="142">
        <v>0</v>
      </c>
      <c r="H46" s="138">
        <f>(+G46-D46)/D46</f>
        <v>-1</v>
      </c>
    </row>
    <row r="47" spans="1:8" s="7" customFormat="1">
      <c r="A47" s="139" t="s">
        <v>354</v>
      </c>
      <c r="B47" s="140">
        <v>0</v>
      </c>
      <c r="C47" s="140">
        <v>2269</v>
      </c>
      <c r="D47" s="140">
        <v>23</v>
      </c>
      <c r="E47" s="141">
        <v>60</v>
      </c>
      <c r="F47" s="142">
        <v>6950</v>
      </c>
      <c r="G47" s="142">
        <v>73</v>
      </c>
      <c r="H47" s="138">
        <f>(+G47-D47)/D47</f>
        <v>2.1739130434782608</v>
      </c>
    </row>
    <row r="48" spans="1:8" s="7" customFormat="1">
      <c r="A48" s="139" t="s">
        <v>355</v>
      </c>
      <c r="B48" s="140">
        <v>0</v>
      </c>
      <c r="C48" s="140">
        <v>0</v>
      </c>
      <c r="D48" s="140">
        <v>0</v>
      </c>
      <c r="E48" s="141">
        <v>0</v>
      </c>
      <c r="F48" s="142">
        <v>2</v>
      </c>
      <c r="G48" s="142">
        <v>48</v>
      </c>
      <c r="H48" s="143" t="s">
        <v>324</v>
      </c>
    </row>
    <row r="49" spans="1:8" s="7" customFormat="1">
      <c r="A49" s="139" t="s">
        <v>356</v>
      </c>
      <c r="B49" s="140">
        <v>2948</v>
      </c>
      <c r="C49" s="140">
        <v>208040</v>
      </c>
      <c r="D49" s="140">
        <v>3722</v>
      </c>
      <c r="E49" s="141">
        <v>6784</v>
      </c>
      <c r="F49" s="142">
        <v>534626</v>
      </c>
      <c r="G49" s="142">
        <v>8213</v>
      </c>
      <c r="H49" s="138">
        <f>(+G49-D49)/D49</f>
        <v>1.206609349811929</v>
      </c>
    </row>
    <row r="50" spans="1:8" s="7" customFormat="1">
      <c r="A50" s="139" t="s">
        <v>357</v>
      </c>
      <c r="B50" s="140">
        <v>0</v>
      </c>
      <c r="C50" s="140">
        <v>61359</v>
      </c>
      <c r="D50" s="140">
        <v>935</v>
      </c>
      <c r="E50" s="141">
        <v>0</v>
      </c>
      <c r="F50" s="142">
        <v>50554</v>
      </c>
      <c r="G50" s="142">
        <v>699</v>
      </c>
      <c r="H50" s="138">
        <f>(+G50-D50)/D50</f>
        <v>-0.25240641711229944</v>
      </c>
    </row>
    <row r="51" spans="1:8" s="7" customFormat="1">
      <c r="A51" s="139" t="s">
        <v>358</v>
      </c>
      <c r="B51" s="140">
        <v>0</v>
      </c>
      <c r="C51" s="140">
        <v>0</v>
      </c>
      <c r="D51" s="140">
        <v>0</v>
      </c>
      <c r="E51" s="141">
        <v>0</v>
      </c>
      <c r="F51" s="142">
        <v>1</v>
      </c>
      <c r="G51" s="142">
        <v>23</v>
      </c>
      <c r="H51" s="143" t="s">
        <v>324</v>
      </c>
    </row>
    <row r="52" spans="1:8" s="7" customFormat="1">
      <c r="A52" s="139" t="s">
        <v>359</v>
      </c>
      <c r="B52" s="140">
        <v>41592</v>
      </c>
      <c r="C52" s="140">
        <v>714378</v>
      </c>
      <c r="D52" s="140">
        <v>53973</v>
      </c>
      <c r="E52" s="141">
        <v>59023</v>
      </c>
      <c r="F52" s="142">
        <v>811459</v>
      </c>
      <c r="G52" s="142">
        <v>76227</v>
      </c>
      <c r="H52" s="138">
        <f>(+G52-D52)/D52</f>
        <v>0.41231726974598409</v>
      </c>
    </row>
    <row r="53" spans="1:8" s="7" customFormat="1">
      <c r="A53" s="139" t="s">
        <v>360</v>
      </c>
      <c r="B53" s="140">
        <v>40518</v>
      </c>
      <c r="C53" s="140">
        <v>2069292</v>
      </c>
      <c r="D53" s="140">
        <v>59321</v>
      </c>
      <c r="E53" s="141">
        <v>49537</v>
      </c>
      <c r="F53" s="142">
        <v>2625006</v>
      </c>
      <c r="G53" s="142">
        <v>72959</v>
      </c>
      <c r="H53" s="138">
        <f>(+G53-D53)/D53</f>
        <v>0.22990172114428281</v>
      </c>
    </row>
    <row r="54" spans="1:8" s="7" customFormat="1">
      <c r="A54" s="139" t="s">
        <v>513</v>
      </c>
      <c r="B54" s="140">
        <v>200</v>
      </c>
      <c r="C54" s="140">
        <v>800</v>
      </c>
      <c r="D54" s="140">
        <v>193</v>
      </c>
      <c r="E54" s="141">
        <v>40</v>
      </c>
      <c r="F54" s="142">
        <v>160</v>
      </c>
      <c r="G54" s="142">
        <v>42</v>
      </c>
      <c r="H54" s="138">
        <f>(+G54-D54)/D54</f>
        <v>-0.78238341968911918</v>
      </c>
    </row>
    <row r="55" spans="1:8" s="7" customFormat="1">
      <c r="A55" s="139" t="s">
        <v>361</v>
      </c>
      <c r="B55" s="140">
        <v>0</v>
      </c>
      <c r="C55" s="140">
        <v>0</v>
      </c>
      <c r="D55" s="140">
        <v>0</v>
      </c>
      <c r="E55" s="141">
        <v>40</v>
      </c>
      <c r="F55" s="142">
        <v>160</v>
      </c>
      <c r="G55" s="142">
        <v>42</v>
      </c>
      <c r="H55" s="143" t="s">
        <v>324</v>
      </c>
    </row>
    <row r="56" spans="1:8" s="7" customFormat="1">
      <c r="A56" s="139" t="s">
        <v>452</v>
      </c>
      <c r="B56" s="140">
        <v>0</v>
      </c>
      <c r="C56" s="140">
        <v>2</v>
      </c>
      <c r="D56" s="140">
        <v>45</v>
      </c>
      <c r="E56" s="141">
        <v>0</v>
      </c>
      <c r="F56" s="142">
        <v>0</v>
      </c>
      <c r="G56" s="142">
        <v>0</v>
      </c>
      <c r="H56" s="138">
        <f>(+G56-D56)/D56</f>
        <v>-1</v>
      </c>
    </row>
    <row r="57" spans="1:8" s="7" customFormat="1">
      <c r="A57" s="139" t="s">
        <v>362</v>
      </c>
      <c r="B57" s="140">
        <v>0</v>
      </c>
      <c r="C57" s="140">
        <v>2</v>
      </c>
      <c r="D57" s="140">
        <v>45</v>
      </c>
      <c r="E57" s="141">
        <v>0</v>
      </c>
      <c r="F57" s="142">
        <v>114</v>
      </c>
      <c r="G57" s="142">
        <v>2582</v>
      </c>
      <c r="H57" s="138">
        <f>(+G57-D57)/D57</f>
        <v>56.37777777777778</v>
      </c>
    </row>
    <row r="58" spans="1:8" s="7" customFormat="1">
      <c r="A58" s="139" t="s">
        <v>363</v>
      </c>
      <c r="B58" s="140">
        <v>414</v>
      </c>
      <c r="C58" s="140">
        <v>20700</v>
      </c>
      <c r="D58" s="140">
        <v>533</v>
      </c>
      <c r="E58" s="141">
        <v>844</v>
      </c>
      <c r="F58" s="142">
        <v>35800</v>
      </c>
      <c r="G58" s="142">
        <v>1167</v>
      </c>
      <c r="H58" s="138">
        <f>(+G58-D58)/D58</f>
        <v>1.1894934333958724</v>
      </c>
    </row>
    <row r="59" spans="1:8" s="7" customFormat="1">
      <c r="A59" s="139" t="s">
        <v>364</v>
      </c>
      <c r="B59" s="140">
        <v>0</v>
      </c>
      <c r="C59" s="140">
        <v>0</v>
      </c>
      <c r="D59" s="140">
        <v>0</v>
      </c>
      <c r="E59" s="141">
        <v>0</v>
      </c>
      <c r="F59" s="142">
        <v>81</v>
      </c>
      <c r="G59" s="142">
        <v>1963</v>
      </c>
      <c r="H59" s="143" t="s">
        <v>324</v>
      </c>
    </row>
    <row r="60" spans="1:8" s="7" customFormat="1">
      <c r="A60" s="139" t="s">
        <v>365</v>
      </c>
      <c r="B60" s="140">
        <v>0</v>
      </c>
      <c r="C60" s="140">
        <v>431</v>
      </c>
      <c r="D60" s="140">
        <v>10250</v>
      </c>
      <c r="E60" s="141">
        <v>0</v>
      </c>
      <c r="F60" s="142">
        <v>430</v>
      </c>
      <c r="G60" s="142">
        <v>10292</v>
      </c>
      <c r="H60" s="138">
        <f>(+G60-D60)/D60</f>
        <v>4.0975609756097563E-3</v>
      </c>
    </row>
    <row r="61" spans="1:8" s="7" customFormat="1">
      <c r="A61" s="139" t="s">
        <v>366</v>
      </c>
      <c r="B61" s="140">
        <v>120</v>
      </c>
      <c r="C61" s="140">
        <v>130</v>
      </c>
      <c r="D61" s="140">
        <v>132</v>
      </c>
      <c r="E61" s="141">
        <v>25</v>
      </c>
      <c r="F61" s="142">
        <v>25</v>
      </c>
      <c r="G61" s="142">
        <v>25</v>
      </c>
      <c r="H61" s="138">
        <f>(+G61-D61)/D61</f>
        <v>-0.81060606060606055</v>
      </c>
    </row>
    <row r="62" spans="1:8" s="7" customFormat="1">
      <c r="A62" s="144" t="s">
        <v>367</v>
      </c>
      <c r="B62" s="145">
        <v>202</v>
      </c>
      <c r="C62" s="145">
        <v>400</v>
      </c>
      <c r="D62" s="145">
        <v>210</v>
      </c>
      <c r="E62" s="141">
        <v>0</v>
      </c>
      <c r="F62" s="142">
        <v>0</v>
      </c>
      <c r="G62" s="142">
        <v>0</v>
      </c>
      <c r="H62" s="138">
        <f>(+G62-D62)/D62</f>
        <v>-1</v>
      </c>
    </row>
    <row r="63" spans="1:8" s="7" customFormat="1" ht="12.75" customHeight="1">
      <c r="A63" s="146" t="s">
        <v>214</v>
      </c>
      <c r="B63" s="147">
        <f t="shared" ref="B63:G63" si="2">SUM(B14:B62)</f>
        <v>97859</v>
      </c>
      <c r="C63" s="147">
        <f t="shared" si="2"/>
        <v>3529406</v>
      </c>
      <c r="D63" s="147">
        <f t="shared" si="2"/>
        <v>176420</v>
      </c>
      <c r="E63" s="148">
        <f t="shared" si="2"/>
        <v>131358</v>
      </c>
      <c r="F63" s="149">
        <f t="shared" si="2"/>
        <v>4656049</v>
      </c>
      <c r="G63" s="149">
        <f t="shared" si="2"/>
        <v>214009</v>
      </c>
      <c r="H63" s="150">
        <f>(+G63-D63)/D63</f>
        <v>0.21306541208479765</v>
      </c>
    </row>
    <row r="64" spans="1:8" s="8" customFormat="1" ht="5.0999999999999996" customHeight="1">
      <c r="A64" s="151"/>
      <c r="B64" s="113"/>
      <c r="C64" s="113"/>
      <c r="D64" s="113"/>
      <c r="E64" s="111"/>
      <c r="F64" s="113"/>
      <c r="G64" s="113"/>
      <c r="H64" s="152"/>
    </row>
    <row r="65" spans="1:13" s="7" customFormat="1" ht="12.75" customHeight="1">
      <c r="A65" s="153"/>
      <c r="B65" s="153"/>
      <c r="C65" s="153"/>
      <c r="D65" s="153"/>
      <c r="E65" s="154"/>
      <c r="F65" s="155" t="s">
        <v>368</v>
      </c>
      <c r="G65" s="156"/>
      <c r="H65" s="157">
        <f>(+E63-B63)/B63</f>
        <v>0.3423190508793264</v>
      </c>
    </row>
    <row r="66" spans="1:13" s="8" customFormat="1">
      <c r="A66" s="158"/>
      <c r="B66" s="159"/>
      <c r="C66" s="159"/>
      <c r="D66" s="159"/>
      <c r="E66" s="160"/>
      <c r="F66" s="160"/>
      <c r="G66" s="160"/>
      <c r="H66" s="161"/>
    </row>
    <row r="67" spans="1:13">
      <c r="A67" s="162"/>
      <c r="B67" s="162"/>
      <c r="C67" s="162"/>
      <c r="D67" s="162"/>
      <c r="E67" s="124"/>
      <c r="F67" s="163"/>
      <c r="G67" s="164"/>
      <c r="H67" s="165"/>
      <c r="K67" s="166"/>
      <c r="L67" s="166"/>
      <c r="M67" s="166"/>
    </row>
    <row r="68" spans="1:13">
      <c r="A68" s="125" t="s">
        <v>318</v>
      </c>
      <c r="B68" s="126"/>
      <c r="C68" s="126"/>
      <c r="D68" s="127"/>
      <c r="E68" s="290" t="s">
        <v>2</v>
      </c>
      <c r="F68" s="290"/>
      <c r="G68" s="290"/>
      <c r="H68" s="128" t="s">
        <v>319</v>
      </c>
      <c r="K68" s="166"/>
      <c r="L68" s="166"/>
      <c r="M68" s="166"/>
    </row>
    <row r="69" spans="1:13">
      <c r="A69" s="167" t="s">
        <v>369</v>
      </c>
      <c r="B69" s="168" t="s">
        <v>20</v>
      </c>
      <c r="C69" s="168" t="s">
        <v>21</v>
      </c>
      <c r="D69" s="169" t="s">
        <v>135</v>
      </c>
      <c r="E69" s="170" t="s">
        <v>20</v>
      </c>
      <c r="F69" s="170" t="s">
        <v>21</v>
      </c>
      <c r="G69" s="170" t="s">
        <v>135</v>
      </c>
      <c r="H69" s="133" t="s">
        <v>321</v>
      </c>
      <c r="K69" s="166"/>
      <c r="L69" s="166"/>
      <c r="M69" s="166"/>
    </row>
    <row r="70" spans="1:13" ht="12.75" customHeight="1">
      <c r="A70" s="139" t="s">
        <v>370</v>
      </c>
      <c r="B70" s="140">
        <v>0</v>
      </c>
      <c r="C70" s="140">
        <v>0</v>
      </c>
      <c r="D70" s="140">
        <v>0</v>
      </c>
      <c r="E70" s="141">
        <v>0</v>
      </c>
      <c r="F70" s="171">
        <v>6900</v>
      </c>
      <c r="G70" s="172">
        <v>345</v>
      </c>
      <c r="H70" s="173" t="s">
        <v>324</v>
      </c>
      <c r="K70" s="166"/>
      <c r="L70" s="166"/>
      <c r="M70" s="166"/>
    </row>
    <row r="71" spans="1:13" ht="12.75" customHeight="1">
      <c r="A71" s="139" t="s">
        <v>371</v>
      </c>
      <c r="B71" s="140">
        <v>3976</v>
      </c>
      <c r="C71" s="140">
        <v>13383</v>
      </c>
      <c r="D71" s="140">
        <v>10963</v>
      </c>
      <c r="E71" s="141">
        <v>8275</v>
      </c>
      <c r="F71" s="171">
        <v>17489</v>
      </c>
      <c r="G71" s="172">
        <v>10256</v>
      </c>
      <c r="H71" s="174">
        <f t="shared" ref="H71:H79" si="3">(+G71-D71)/D71</f>
        <v>-6.4489646994435823E-2</v>
      </c>
      <c r="K71" s="166"/>
      <c r="L71" s="166"/>
      <c r="M71" s="166"/>
    </row>
    <row r="72" spans="1:13" ht="12.75" customHeight="1">
      <c r="A72" s="139" t="s">
        <v>372</v>
      </c>
      <c r="B72" s="140">
        <v>7785</v>
      </c>
      <c r="C72" s="140">
        <v>465560</v>
      </c>
      <c r="D72" s="140">
        <v>11712</v>
      </c>
      <c r="E72" s="141">
        <v>6116</v>
      </c>
      <c r="F72" s="171">
        <v>366240</v>
      </c>
      <c r="G72" s="172">
        <v>9195</v>
      </c>
      <c r="H72" s="174">
        <f t="shared" si="3"/>
        <v>-0.21490778688524589</v>
      </c>
      <c r="K72" s="166"/>
      <c r="L72" s="166"/>
      <c r="M72" s="166"/>
    </row>
    <row r="73" spans="1:13" ht="12.75" customHeight="1">
      <c r="A73" s="139" t="s">
        <v>373</v>
      </c>
      <c r="B73" s="140">
        <v>0</v>
      </c>
      <c r="C73" s="140">
        <v>13</v>
      </c>
      <c r="D73" s="140">
        <v>365</v>
      </c>
      <c r="E73" s="141">
        <v>0</v>
      </c>
      <c r="F73" s="171">
        <v>0</v>
      </c>
      <c r="G73" s="172">
        <v>0</v>
      </c>
      <c r="H73" s="174">
        <f t="shared" si="3"/>
        <v>-1</v>
      </c>
      <c r="K73" s="166"/>
      <c r="L73" s="166"/>
      <c r="M73" s="166"/>
    </row>
    <row r="74" spans="1:13" ht="12.75" customHeight="1">
      <c r="A74" s="139" t="s">
        <v>374</v>
      </c>
      <c r="B74" s="140">
        <v>0</v>
      </c>
      <c r="C74" s="140">
        <v>48</v>
      </c>
      <c r="D74" s="140">
        <v>1212</v>
      </c>
      <c r="E74" s="141">
        <v>164</v>
      </c>
      <c r="F74" s="171">
        <v>10304</v>
      </c>
      <c r="G74" s="172">
        <v>167</v>
      </c>
      <c r="H74" s="174">
        <f t="shared" si="3"/>
        <v>-0.86221122112211224</v>
      </c>
      <c r="K74" s="166"/>
      <c r="L74" s="166"/>
      <c r="M74" s="166"/>
    </row>
    <row r="75" spans="1:13" ht="12.75" customHeight="1">
      <c r="A75" s="139" t="s">
        <v>375</v>
      </c>
      <c r="B75" s="140">
        <v>72648</v>
      </c>
      <c r="C75" s="140">
        <v>2655892</v>
      </c>
      <c r="D75" s="140">
        <v>110011</v>
      </c>
      <c r="E75" s="141">
        <v>96124</v>
      </c>
      <c r="F75" s="171">
        <v>3056839</v>
      </c>
      <c r="G75" s="172">
        <v>143083</v>
      </c>
      <c r="H75" s="174">
        <f t="shared" si="3"/>
        <v>0.30062448300624484</v>
      </c>
      <c r="K75" s="166"/>
      <c r="L75" s="166"/>
      <c r="M75" s="166"/>
    </row>
    <row r="76" spans="1:13" ht="12.75" customHeight="1">
      <c r="A76" s="139" t="s">
        <v>376</v>
      </c>
      <c r="B76" s="140">
        <v>280</v>
      </c>
      <c r="C76" s="140">
        <v>292</v>
      </c>
      <c r="D76" s="140">
        <v>421</v>
      </c>
      <c r="E76" s="141">
        <v>188</v>
      </c>
      <c r="F76" s="171">
        <v>2492</v>
      </c>
      <c r="G76" s="172">
        <v>1138</v>
      </c>
      <c r="H76" s="174">
        <f t="shared" si="3"/>
        <v>1.7030878859857481</v>
      </c>
      <c r="K76" s="166"/>
      <c r="L76" s="166"/>
      <c r="M76" s="166"/>
    </row>
    <row r="77" spans="1:13" ht="12.75" customHeight="1">
      <c r="A77" s="139" t="s">
        <v>377</v>
      </c>
      <c r="B77" s="140">
        <v>136</v>
      </c>
      <c r="C77" s="140">
        <v>8160</v>
      </c>
      <c r="D77" s="140">
        <v>205</v>
      </c>
      <c r="E77" s="141">
        <v>0</v>
      </c>
      <c r="F77" s="171">
        <v>0</v>
      </c>
      <c r="G77" s="172">
        <v>0</v>
      </c>
      <c r="H77" s="174">
        <f t="shared" si="3"/>
        <v>-1</v>
      </c>
      <c r="K77" s="166"/>
      <c r="L77" s="166"/>
      <c r="M77" s="166"/>
    </row>
    <row r="78" spans="1:13" ht="12.75" customHeight="1">
      <c r="A78" s="139" t="s">
        <v>378</v>
      </c>
      <c r="B78" s="140">
        <v>0</v>
      </c>
      <c r="C78" s="140">
        <v>12713</v>
      </c>
      <c r="D78" s="140">
        <v>164</v>
      </c>
      <c r="E78" s="141">
        <v>1378</v>
      </c>
      <c r="F78" s="171">
        <v>101076</v>
      </c>
      <c r="G78" s="172">
        <v>2424</v>
      </c>
      <c r="H78" s="174">
        <f t="shared" si="3"/>
        <v>13.780487804878049</v>
      </c>
      <c r="K78" s="166"/>
      <c r="L78" s="166"/>
      <c r="M78" s="166"/>
    </row>
    <row r="79" spans="1:13" ht="12.75" customHeight="1">
      <c r="A79" s="139" t="s">
        <v>379</v>
      </c>
      <c r="B79" s="140">
        <v>36</v>
      </c>
      <c r="C79" s="140">
        <v>1105</v>
      </c>
      <c r="D79" s="140">
        <v>95</v>
      </c>
      <c r="E79" s="141">
        <v>445</v>
      </c>
      <c r="F79" s="171">
        <v>26582</v>
      </c>
      <c r="G79" s="172">
        <v>668</v>
      </c>
      <c r="H79" s="174">
        <f t="shared" si="3"/>
        <v>6.0315789473684207</v>
      </c>
      <c r="K79" s="166"/>
      <c r="L79" s="166"/>
      <c r="M79" s="166"/>
    </row>
    <row r="80" spans="1:13" ht="12.75" customHeight="1">
      <c r="A80" s="139" t="s">
        <v>380</v>
      </c>
      <c r="B80" s="140">
        <v>0</v>
      </c>
      <c r="C80" s="140">
        <v>0</v>
      </c>
      <c r="D80" s="140">
        <v>0</v>
      </c>
      <c r="E80" s="141">
        <v>0</v>
      </c>
      <c r="F80" s="171">
        <v>9412</v>
      </c>
      <c r="G80" s="172">
        <v>568</v>
      </c>
      <c r="H80" s="173" t="s">
        <v>324</v>
      </c>
      <c r="K80" s="166"/>
      <c r="L80" s="166"/>
      <c r="M80" s="166"/>
    </row>
    <row r="81" spans="1:13" ht="12.75" customHeight="1">
      <c r="A81" s="139" t="s">
        <v>381</v>
      </c>
      <c r="B81" s="140">
        <v>0</v>
      </c>
      <c r="C81" s="140">
        <v>0</v>
      </c>
      <c r="D81" s="140">
        <v>0</v>
      </c>
      <c r="E81" s="141">
        <v>63</v>
      </c>
      <c r="F81" s="171">
        <v>3720</v>
      </c>
      <c r="G81" s="172">
        <v>69</v>
      </c>
      <c r="H81" s="173" t="s">
        <v>324</v>
      </c>
      <c r="K81" s="166"/>
      <c r="L81" s="166"/>
      <c r="M81" s="166"/>
    </row>
    <row r="82" spans="1:13" ht="12.75" customHeight="1">
      <c r="A82" s="139" t="s">
        <v>382</v>
      </c>
      <c r="B82" s="140">
        <v>36</v>
      </c>
      <c r="C82" s="140">
        <v>11072</v>
      </c>
      <c r="D82" s="140">
        <v>2228</v>
      </c>
      <c r="E82" s="141">
        <v>18</v>
      </c>
      <c r="F82" s="171">
        <v>32493</v>
      </c>
      <c r="G82" s="172">
        <v>5376</v>
      </c>
      <c r="H82" s="174">
        <f>(+G82-D82)/D82</f>
        <v>1.4129263913824057</v>
      </c>
      <c r="K82" s="166"/>
      <c r="L82" s="166"/>
      <c r="M82" s="166"/>
    </row>
    <row r="83" spans="1:13" ht="12.75" customHeight="1">
      <c r="A83" s="139" t="s">
        <v>383</v>
      </c>
      <c r="B83" s="140">
        <v>0</v>
      </c>
      <c r="C83" s="140">
        <v>0</v>
      </c>
      <c r="D83" s="140">
        <v>0</v>
      </c>
      <c r="E83" s="141">
        <v>0</v>
      </c>
      <c r="F83" s="171">
        <v>4235</v>
      </c>
      <c r="G83" s="172">
        <v>96</v>
      </c>
      <c r="H83" s="173" t="s">
        <v>324</v>
      </c>
      <c r="K83" s="166"/>
      <c r="L83" s="166"/>
      <c r="M83" s="166"/>
    </row>
    <row r="84" spans="1:13" ht="12.75" customHeight="1">
      <c r="A84" s="139" t="s">
        <v>384</v>
      </c>
      <c r="B84" s="140">
        <v>1380</v>
      </c>
      <c r="C84" s="140">
        <v>1424</v>
      </c>
      <c r="D84" s="140">
        <v>2312</v>
      </c>
      <c r="E84" s="141">
        <v>399</v>
      </c>
      <c r="F84" s="171">
        <v>41139</v>
      </c>
      <c r="G84" s="172">
        <v>1496</v>
      </c>
      <c r="H84" s="174">
        <f t="shared" ref="H84:H94" si="4">(+G84-D84)/D84</f>
        <v>-0.35294117647058826</v>
      </c>
      <c r="K84" s="166"/>
      <c r="L84" s="166"/>
      <c r="M84" s="166"/>
    </row>
    <row r="85" spans="1:13" ht="12.75" customHeight="1">
      <c r="A85" s="139" t="s">
        <v>385</v>
      </c>
      <c r="B85" s="140">
        <v>0</v>
      </c>
      <c r="C85" s="140">
        <v>574</v>
      </c>
      <c r="D85" s="140">
        <v>202</v>
      </c>
      <c r="E85" s="141">
        <v>1717</v>
      </c>
      <c r="F85" s="171">
        <v>21499</v>
      </c>
      <c r="G85" s="172">
        <v>1893</v>
      </c>
      <c r="H85" s="174">
        <f t="shared" si="4"/>
        <v>8.3712871287128721</v>
      </c>
      <c r="K85" s="166"/>
      <c r="L85" s="166"/>
      <c r="M85" s="166"/>
    </row>
    <row r="86" spans="1:13" ht="12.75" customHeight="1">
      <c r="A86" s="139" t="s">
        <v>386</v>
      </c>
      <c r="B86" s="140">
        <v>124</v>
      </c>
      <c r="C86" s="140">
        <v>7412</v>
      </c>
      <c r="D86" s="140">
        <v>145</v>
      </c>
      <c r="E86" s="141">
        <v>186</v>
      </c>
      <c r="F86" s="171">
        <v>11908</v>
      </c>
      <c r="G86" s="172">
        <v>212</v>
      </c>
      <c r="H86" s="174">
        <f t="shared" si="4"/>
        <v>0.46206896551724136</v>
      </c>
      <c r="K86" s="166"/>
      <c r="L86" s="166"/>
      <c r="M86" s="166"/>
    </row>
    <row r="87" spans="1:13" ht="12.75" customHeight="1">
      <c r="A87" s="139" t="s">
        <v>387</v>
      </c>
      <c r="B87" s="140">
        <v>778</v>
      </c>
      <c r="C87" s="140">
        <v>19378</v>
      </c>
      <c r="D87" s="140">
        <v>8584</v>
      </c>
      <c r="E87" s="141">
        <v>1590</v>
      </c>
      <c r="F87" s="171">
        <v>110719</v>
      </c>
      <c r="G87" s="172">
        <v>7435</v>
      </c>
      <c r="H87" s="174">
        <f t="shared" si="4"/>
        <v>-0.13385368126747438</v>
      </c>
      <c r="K87" s="166"/>
      <c r="L87" s="166"/>
      <c r="M87" s="166"/>
    </row>
    <row r="88" spans="1:13" ht="12.75" customHeight="1">
      <c r="A88" s="139" t="s">
        <v>388</v>
      </c>
      <c r="B88" s="140">
        <v>240</v>
      </c>
      <c r="C88" s="140">
        <v>270</v>
      </c>
      <c r="D88" s="140">
        <v>1141</v>
      </c>
      <c r="E88" s="141">
        <v>2679</v>
      </c>
      <c r="F88" s="171">
        <v>147345</v>
      </c>
      <c r="G88" s="172">
        <v>3771</v>
      </c>
      <c r="H88" s="174">
        <f t="shared" si="4"/>
        <v>2.3049956178790536</v>
      </c>
      <c r="K88" s="166"/>
      <c r="L88" s="166"/>
      <c r="M88" s="166"/>
    </row>
    <row r="89" spans="1:13" ht="12.75" customHeight="1">
      <c r="A89" s="139" t="s">
        <v>389</v>
      </c>
      <c r="B89" s="140">
        <v>19</v>
      </c>
      <c r="C89" s="140">
        <v>9426</v>
      </c>
      <c r="D89" s="140">
        <v>501</v>
      </c>
      <c r="E89" s="141">
        <v>433</v>
      </c>
      <c r="F89" s="171">
        <v>26889</v>
      </c>
      <c r="G89" s="172">
        <v>782</v>
      </c>
      <c r="H89" s="174">
        <f t="shared" si="4"/>
        <v>0.56087824351297411</v>
      </c>
      <c r="K89" s="166"/>
      <c r="L89" s="166"/>
      <c r="M89" s="166"/>
    </row>
    <row r="90" spans="1:13" ht="12.75" customHeight="1">
      <c r="A90" s="139" t="s">
        <v>390</v>
      </c>
      <c r="B90" s="140">
        <v>36</v>
      </c>
      <c r="C90" s="140">
        <v>36</v>
      </c>
      <c r="D90" s="140">
        <v>58</v>
      </c>
      <c r="E90" s="141">
        <v>0</v>
      </c>
      <c r="F90" s="171">
        <v>0</v>
      </c>
      <c r="G90" s="172">
        <v>0</v>
      </c>
      <c r="H90" s="174">
        <f t="shared" si="4"/>
        <v>-1</v>
      </c>
      <c r="K90" s="166"/>
      <c r="L90" s="166"/>
      <c r="M90" s="166"/>
    </row>
    <row r="91" spans="1:13" ht="12.75" customHeight="1">
      <c r="A91" s="139" t="s">
        <v>391</v>
      </c>
      <c r="B91" s="140">
        <v>163</v>
      </c>
      <c r="C91" s="140">
        <v>16916</v>
      </c>
      <c r="D91" s="140">
        <v>440</v>
      </c>
      <c r="E91" s="141">
        <v>120</v>
      </c>
      <c r="F91" s="171">
        <v>11911</v>
      </c>
      <c r="G91" s="172">
        <v>169</v>
      </c>
      <c r="H91" s="174">
        <f t="shared" si="4"/>
        <v>-0.61590909090909096</v>
      </c>
      <c r="K91" s="166"/>
      <c r="L91" s="166"/>
      <c r="M91" s="166"/>
    </row>
    <row r="92" spans="1:13" ht="12.75" customHeight="1">
      <c r="A92" s="139" t="s">
        <v>392</v>
      </c>
      <c r="B92" s="140">
        <v>18</v>
      </c>
      <c r="C92" s="140">
        <v>72</v>
      </c>
      <c r="D92" s="140">
        <v>24</v>
      </c>
      <c r="E92" s="141">
        <v>18</v>
      </c>
      <c r="F92" s="171">
        <v>72</v>
      </c>
      <c r="G92" s="172">
        <v>24</v>
      </c>
      <c r="H92" s="174">
        <f t="shared" si="4"/>
        <v>0</v>
      </c>
      <c r="K92" s="166"/>
      <c r="L92" s="166"/>
      <c r="M92" s="166"/>
    </row>
    <row r="93" spans="1:13" ht="12.75" customHeight="1">
      <c r="A93" s="139" t="s">
        <v>393</v>
      </c>
      <c r="B93" s="140">
        <v>0</v>
      </c>
      <c r="C93" s="140">
        <v>9</v>
      </c>
      <c r="D93" s="140">
        <v>252</v>
      </c>
      <c r="E93" s="141">
        <v>0</v>
      </c>
      <c r="F93" s="171">
        <v>5</v>
      </c>
      <c r="G93" s="172">
        <v>83</v>
      </c>
      <c r="H93" s="174">
        <f t="shared" si="4"/>
        <v>-0.67063492063492058</v>
      </c>
      <c r="K93" s="166"/>
      <c r="L93" s="166"/>
      <c r="M93" s="166"/>
    </row>
    <row r="94" spans="1:13" ht="12.75" customHeight="1">
      <c r="A94" s="139" t="s">
        <v>348</v>
      </c>
      <c r="B94" s="140">
        <v>0</v>
      </c>
      <c r="C94" s="140">
        <v>36</v>
      </c>
      <c r="D94" s="140">
        <v>890</v>
      </c>
      <c r="E94" s="141">
        <v>0</v>
      </c>
      <c r="F94" s="171">
        <v>0</v>
      </c>
      <c r="G94" s="172">
        <v>0</v>
      </c>
      <c r="H94" s="174">
        <f t="shared" si="4"/>
        <v>-1</v>
      </c>
      <c r="K94" s="166"/>
      <c r="L94" s="166"/>
      <c r="M94" s="166"/>
    </row>
    <row r="95" spans="1:13" ht="12.75" customHeight="1">
      <c r="A95" s="139" t="s">
        <v>394</v>
      </c>
      <c r="B95" s="140">
        <v>0</v>
      </c>
      <c r="C95" s="140">
        <v>0</v>
      </c>
      <c r="D95" s="140">
        <v>0</v>
      </c>
      <c r="E95" s="141">
        <v>400</v>
      </c>
      <c r="F95" s="171">
        <v>406</v>
      </c>
      <c r="G95" s="172">
        <v>661</v>
      </c>
      <c r="H95" s="173" t="s">
        <v>324</v>
      </c>
      <c r="K95" s="166"/>
      <c r="L95" s="166"/>
      <c r="M95" s="166"/>
    </row>
    <row r="96" spans="1:13" ht="12.75" customHeight="1">
      <c r="A96" s="139" t="s">
        <v>395</v>
      </c>
      <c r="B96" s="140">
        <v>270</v>
      </c>
      <c r="C96" s="140">
        <v>10773</v>
      </c>
      <c r="D96" s="140">
        <v>466</v>
      </c>
      <c r="E96" s="141">
        <v>125</v>
      </c>
      <c r="F96" s="171">
        <v>7019</v>
      </c>
      <c r="G96" s="172">
        <v>128</v>
      </c>
      <c r="H96" s="174">
        <f>(+G96-D96)/D96</f>
        <v>-0.72532188841201717</v>
      </c>
      <c r="K96" s="166"/>
      <c r="L96" s="166"/>
      <c r="M96" s="166"/>
    </row>
    <row r="97" spans="1:13" ht="12.75" customHeight="1">
      <c r="A97" s="139" t="s">
        <v>396</v>
      </c>
      <c r="B97" s="140">
        <v>0</v>
      </c>
      <c r="C97" s="140">
        <v>0</v>
      </c>
      <c r="D97" s="140">
        <v>0</v>
      </c>
      <c r="E97" s="141">
        <v>83</v>
      </c>
      <c r="F97" s="171">
        <v>4928</v>
      </c>
      <c r="G97" s="172">
        <v>88</v>
      </c>
      <c r="H97" s="173" t="s">
        <v>324</v>
      </c>
      <c r="K97" s="166"/>
      <c r="L97" s="166"/>
      <c r="M97" s="166"/>
    </row>
    <row r="98" spans="1:13" ht="12.75" customHeight="1">
      <c r="A98" s="139" t="s">
        <v>397</v>
      </c>
      <c r="B98" s="140">
        <v>803</v>
      </c>
      <c r="C98" s="140">
        <v>48100</v>
      </c>
      <c r="D98" s="140">
        <v>1220</v>
      </c>
      <c r="E98" s="141">
        <v>4604</v>
      </c>
      <c r="F98" s="171">
        <v>276300</v>
      </c>
      <c r="G98" s="172">
        <v>6935</v>
      </c>
      <c r="H98" s="174">
        <f>(+G98-D98)/D98</f>
        <v>4.6844262295081966</v>
      </c>
      <c r="K98" s="166"/>
      <c r="L98" s="166"/>
      <c r="M98" s="166"/>
    </row>
    <row r="99" spans="1:13" ht="12.75" customHeight="1">
      <c r="A99" s="139" t="s">
        <v>398</v>
      </c>
      <c r="B99" s="140">
        <v>21</v>
      </c>
      <c r="C99" s="140">
        <v>2205</v>
      </c>
      <c r="D99" s="140">
        <v>24</v>
      </c>
      <c r="E99" s="141">
        <v>0</v>
      </c>
      <c r="F99" s="171">
        <v>0</v>
      </c>
      <c r="G99" s="172">
        <v>0</v>
      </c>
      <c r="H99" s="174">
        <f>(+G99-D99)/D99</f>
        <v>-1</v>
      </c>
      <c r="K99" s="166"/>
      <c r="L99" s="166"/>
      <c r="M99" s="166"/>
    </row>
    <row r="100" spans="1:13" ht="12.75" customHeight="1">
      <c r="A100" s="139" t="s">
        <v>399</v>
      </c>
      <c r="B100" s="140">
        <v>106</v>
      </c>
      <c r="C100" s="140">
        <v>10643</v>
      </c>
      <c r="D100" s="140">
        <v>362</v>
      </c>
      <c r="E100" s="141">
        <v>260</v>
      </c>
      <c r="F100" s="171">
        <v>1040</v>
      </c>
      <c r="G100" s="172">
        <v>320</v>
      </c>
      <c r="H100" s="174">
        <f>(+G100-D100)/D100</f>
        <v>-0.11602209944751381</v>
      </c>
      <c r="K100" s="166"/>
      <c r="L100" s="166"/>
      <c r="M100" s="166"/>
    </row>
    <row r="101" spans="1:13" ht="12.75" customHeight="1">
      <c r="A101" s="139" t="s">
        <v>400</v>
      </c>
      <c r="B101" s="140">
        <v>1777</v>
      </c>
      <c r="C101" s="140">
        <v>126972</v>
      </c>
      <c r="D101" s="140">
        <v>2224</v>
      </c>
      <c r="E101" s="141">
        <v>2808</v>
      </c>
      <c r="F101" s="171">
        <v>243418</v>
      </c>
      <c r="G101" s="172">
        <v>3370</v>
      </c>
      <c r="H101" s="174">
        <f>(+G101-D101)/D101</f>
        <v>0.51528776978417268</v>
      </c>
      <c r="K101" s="166"/>
      <c r="L101" s="166"/>
      <c r="M101" s="166"/>
    </row>
    <row r="102" spans="1:13" ht="12.75" customHeight="1">
      <c r="A102" s="139" t="s">
        <v>401</v>
      </c>
      <c r="B102" s="140">
        <v>128</v>
      </c>
      <c r="C102" s="140">
        <v>1111</v>
      </c>
      <c r="D102" s="140">
        <v>231</v>
      </c>
      <c r="E102" s="141">
        <v>0</v>
      </c>
      <c r="F102" s="171">
        <v>0</v>
      </c>
      <c r="G102" s="172">
        <v>0</v>
      </c>
      <c r="H102" s="174">
        <f>(+G102-D102)/D102</f>
        <v>-1</v>
      </c>
      <c r="K102" s="166"/>
      <c r="L102" s="166"/>
      <c r="M102" s="166"/>
    </row>
    <row r="103" spans="1:13" ht="12.75" customHeight="1">
      <c r="A103" s="139" t="s">
        <v>402</v>
      </c>
      <c r="B103" s="140">
        <v>0</v>
      </c>
      <c r="C103" s="140">
        <v>0</v>
      </c>
      <c r="D103" s="140">
        <v>0</v>
      </c>
      <c r="E103" s="141">
        <v>786</v>
      </c>
      <c r="F103" s="171">
        <v>60281</v>
      </c>
      <c r="G103" s="172">
        <v>874</v>
      </c>
      <c r="H103" s="173" t="s">
        <v>324</v>
      </c>
      <c r="K103" s="166"/>
      <c r="L103" s="166"/>
      <c r="M103" s="166"/>
    </row>
    <row r="104" spans="1:13" ht="12.75" customHeight="1">
      <c r="A104" s="139" t="s">
        <v>403</v>
      </c>
      <c r="B104" s="140">
        <v>0</v>
      </c>
      <c r="C104" s="140">
        <v>0</v>
      </c>
      <c r="D104" s="140">
        <v>0</v>
      </c>
      <c r="E104" s="141">
        <v>0</v>
      </c>
      <c r="F104" s="171">
        <v>2</v>
      </c>
      <c r="G104" s="172">
        <v>48</v>
      </c>
      <c r="H104" s="173" t="s">
        <v>324</v>
      </c>
      <c r="K104" s="166"/>
      <c r="L104" s="166"/>
      <c r="M104" s="166"/>
    </row>
    <row r="105" spans="1:13" ht="12.75" customHeight="1">
      <c r="A105" s="139" t="s">
        <v>404</v>
      </c>
      <c r="B105" s="140">
        <v>2081</v>
      </c>
      <c r="C105" s="140">
        <v>21628</v>
      </c>
      <c r="D105" s="140">
        <v>4166</v>
      </c>
      <c r="E105" s="141">
        <v>0</v>
      </c>
      <c r="F105" s="171">
        <v>10568</v>
      </c>
      <c r="G105" s="172">
        <v>1885</v>
      </c>
      <c r="H105" s="174">
        <f>(+G105-D105)/D105</f>
        <v>-0.54752760441670667</v>
      </c>
      <c r="K105" s="166"/>
      <c r="L105" s="166"/>
      <c r="M105" s="166"/>
    </row>
    <row r="106" spans="1:13" s="166" customFormat="1">
      <c r="A106" s="144" t="s">
        <v>405</v>
      </c>
      <c r="B106" s="145">
        <v>5018</v>
      </c>
      <c r="C106" s="145">
        <v>84183</v>
      </c>
      <c r="D106" s="145">
        <v>15805</v>
      </c>
      <c r="E106" s="175">
        <v>2379</v>
      </c>
      <c r="F106" s="176">
        <v>42818</v>
      </c>
      <c r="G106" s="177">
        <v>10451</v>
      </c>
      <c r="H106" s="174">
        <f>(+G106-D106)/D106</f>
        <v>-0.33875355900031634</v>
      </c>
    </row>
    <row r="107" spans="1:13" s="166" customFormat="1">
      <c r="A107" s="146" t="s">
        <v>214</v>
      </c>
      <c r="B107" s="147">
        <f t="shared" ref="B107:G107" si="5">SUM(B70:B106)</f>
        <v>97859</v>
      </c>
      <c r="C107" s="147">
        <f t="shared" si="5"/>
        <v>3529406</v>
      </c>
      <c r="D107" s="147">
        <f t="shared" si="5"/>
        <v>176423</v>
      </c>
      <c r="E107" s="148">
        <f t="shared" si="5"/>
        <v>131358</v>
      </c>
      <c r="F107" s="149">
        <f t="shared" si="5"/>
        <v>4656049</v>
      </c>
      <c r="G107" s="149">
        <f t="shared" si="5"/>
        <v>214010</v>
      </c>
      <c r="H107" s="150">
        <f>(+G107-D107)/D107</f>
        <v>0.21305045260538591</v>
      </c>
    </row>
    <row r="108" spans="1:13" s="178" customFormat="1" ht="5.0999999999999996" customHeight="1">
      <c r="A108" s="151"/>
      <c r="B108" s="113"/>
      <c r="C108" s="113"/>
      <c r="D108" s="113"/>
      <c r="E108" s="111"/>
      <c r="F108" s="113"/>
      <c r="G108" s="113"/>
      <c r="H108" s="152"/>
    </row>
    <row r="109" spans="1:13" s="166" customFormat="1">
      <c r="A109" s="153"/>
      <c r="B109" s="153"/>
      <c r="C109" s="153"/>
      <c r="D109" s="153"/>
      <c r="E109" s="154"/>
      <c r="F109" s="291" t="s">
        <v>368</v>
      </c>
      <c r="G109" s="291"/>
      <c r="H109" s="179">
        <f>(+E107-B107)/B107</f>
        <v>0.3423190508793264</v>
      </c>
    </row>
  </sheetData>
  <mergeCells count="3">
    <mergeCell ref="E12:G12"/>
    <mergeCell ref="E68:G68"/>
    <mergeCell ref="F109:G109"/>
  </mergeCells>
  <pageMargins left="0.74791666666666701" right="0.27500000000000002" top="0.156944444444444" bottom="0.43263888888888902" header="0.51180555555555496" footer="0"/>
  <pageSetup paperSize="9" firstPageNumber="0" orientation="portrait" horizontalDpi="300" verticalDpi="300"/>
  <headerFooter>
    <oddFooter>&amp;CForm.1034 - 22/11/00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9:AMK150"/>
  <sheetViews>
    <sheetView showGridLines="0" topLeftCell="B1" zoomScaleNormal="100" workbookViewId="0">
      <selection activeCell="I1" sqref="I1"/>
    </sheetView>
  </sheetViews>
  <sheetFormatPr baseColWidth="10" defaultColWidth="8.85546875" defaultRowHeight="12.75"/>
  <cols>
    <col min="1" max="1" width="12.42578125" style="7" customWidth="1"/>
    <col min="2" max="2" width="13.28515625" style="7" customWidth="1"/>
    <col min="3" max="3" width="9.7109375" style="7" customWidth="1"/>
    <col min="4" max="4" width="12.28515625" style="7" customWidth="1"/>
    <col min="5" max="6" width="9.7109375" style="7" customWidth="1"/>
    <col min="7" max="7" width="12.28515625" style="7" customWidth="1"/>
    <col min="8" max="8" width="9.7109375" style="7" customWidth="1"/>
    <col min="9" max="9" width="10.28515625" style="7" customWidth="1"/>
    <col min="10" max="1025" width="11.42578125" style="7" customWidth="1"/>
  </cols>
  <sheetData>
    <row r="9" spans="1:9">
      <c r="A9" s="180"/>
      <c r="B9" s="15"/>
      <c r="C9" s="16"/>
      <c r="D9" s="16"/>
      <c r="E9" s="16"/>
      <c r="G9" s="17"/>
      <c r="H9" s="16"/>
      <c r="I9" s="16"/>
    </row>
    <row r="10" spans="1:9" ht="14.25" customHeight="1">
      <c r="A10" s="292" t="s">
        <v>406</v>
      </c>
      <c r="B10" s="292"/>
      <c r="C10" s="292"/>
      <c r="D10" s="292"/>
      <c r="E10" s="16"/>
      <c r="F10" s="17" t="str">
        <f>+CONCATENATE(MID(Principal!C11,1,14)," de ambas temporadas")</f>
        <v>Datos al 31/12 de ambas temporadas</v>
      </c>
      <c r="G10" s="16"/>
      <c r="H10" s="17"/>
      <c r="I10" s="16"/>
    </row>
    <row r="11" spans="1:9" ht="12.75" customHeight="1">
      <c r="A11" s="292"/>
      <c r="B11" s="292"/>
      <c r="C11" s="292"/>
      <c r="D11" s="292"/>
      <c r="E11" s="9"/>
      <c r="F11" s="181"/>
      <c r="G11" s="9"/>
      <c r="H11" s="9"/>
      <c r="I11" s="9"/>
    </row>
    <row r="12" spans="1:9">
      <c r="A12" s="182"/>
      <c r="B12" s="183"/>
      <c r="C12" s="184" t="s">
        <v>318</v>
      </c>
      <c r="D12" s="185"/>
      <c r="E12" s="186"/>
      <c r="F12" s="187" t="s">
        <v>2</v>
      </c>
      <c r="G12" s="188"/>
      <c r="H12" s="188"/>
      <c r="I12" s="128" t="s">
        <v>319</v>
      </c>
    </row>
    <row r="13" spans="1:9">
      <c r="A13" s="129" t="s">
        <v>369</v>
      </c>
      <c r="B13" s="189" t="s">
        <v>320</v>
      </c>
      <c r="C13" s="130" t="s">
        <v>20</v>
      </c>
      <c r="D13" s="190" t="s">
        <v>21</v>
      </c>
      <c r="E13" s="131" t="s">
        <v>135</v>
      </c>
      <c r="F13" s="132" t="s">
        <v>20</v>
      </c>
      <c r="G13" s="132" t="s">
        <v>21</v>
      </c>
      <c r="H13" s="132" t="s">
        <v>135</v>
      </c>
      <c r="I13" s="191" t="s">
        <v>321</v>
      </c>
    </row>
    <row r="14" spans="1:9">
      <c r="A14" s="192" t="s">
        <v>370</v>
      </c>
      <c r="B14" s="193" t="s">
        <v>336</v>
      </c>
      <c r="C14" s="194">
        <v>0</v>
      </c>
      <c r="D14" s="194">
        <v>0</v>
      </c>
      <c r="E14" s="194">
        <v>0</v>
      </c>
      <c r="F14" s="195">
        <v>0</v>
      </c>
      <c r="G14" s="196">
        <v>6900</v>
      </c>
      <c r="H14" s="197">
        <v>345</v>
      </c>
      <c r="I14" s="198" t="s">
        <v>324</v>
      </c>
    </row>
    <row r="15" spans="1:9">
      <c r="A15" s="199" t="s">
        <v>371</v>
      </c>
      <c r="B15" s="200" t="s">
        <v>407</v>
      </c>
      <c r="C15" s="201">
        <v>3976</v>
      </c>
      <c r="D15" s="201">
        <v>13383</v>
      </c>
      <c r="E15" s="201">
        <v>10963</v>
      </c>
      <c r="F15" s="202">
        <v>8233</v>
      </c>
      <c r="G15" s="203">
        <v>13079</v>
      </c>
      <c r="H15" s="204">
        <v>10207</v>
      </c>
      <c r="I15" s="173">
        <f>(+H15-E15)/E15</f>
        <v>-6.8959226489099704E-2</v>
      </c>
    </row>
    <row r="16" spans="1:9">
      <c r="A16" s="205"/>
      <c r="B16" s="206" t="s">
        <v>356</v>
      </c>
      <c r="C16" s="207">
        <v>0</v>
      </c>
      <c r="D16" s="207">
        <v>0</v>
      </c>
      <c r="E16" s="207">
        <v>0</v>
      </c>
      <c r="F16" s="208">
        <v>42</v>
      </c>
      <c r="G16" s="209">
        <v>4410</v>
      </c>
      <c r="H16" s="210">
        <v>49</v>
      </c>
      <c r="I16" s="211" t="s">
        <v>324</v>
      </c>
    </row>
    <row r="17" spans="1:9">
      <c r="A17" s="199" t="s">
        <v>372</v>
      </c>
      <c r="B17" s="200" t="s">
        <v>359</v>
      </c>
      <c r="C17" s="201">
        <v>20</v>
      </c>
      <c r="D17" s="201">
        <v>20</v>
      </c>
      <c r="E17" s="201">
        <v>25</v>
      </c>
      <c r="F17" s="202">
        <v>0</v>
      </c>
      <c r="G17" s="203">
        <v>0</v>
      </c>
      <c r="H17" s="204">
        <v>0</v>
      </c>
      <c r="I17" s="173">
        <f>(+H17-E17)/E17</f>
        <v>-1</v>
      </c>
    </row>
    <row r="18" spans="1:9">
      <c r="A18" s="199"/>
      <c r="B18" s="200" t="s">
        <v>360</v>
      </c>
      <c r="C18" s="201">
        <v>7729</v>
      </c>
      <c r="D18" s="201">
        <v>463740</v>
      </c>
      <c r="E18" s="201">
        <v>11640</v>
      </c>
      <c r="F18" s="202">
        <v>6044</v>
      </c>
      <c r="G18" s="203">
        <v>362640</v>
      </c>
      <c r="H18" s="204">
        <v>9102</v>
      </c>
      <c r="I18" s="173">
        <f>(+H18-E18)/E18</f>
        <v>-0.21804123711340206</v>
      </c>
    </row>
    <row r="19" spans="1:9">
      <c r="A19" s="205"/>
      <c r="B19" s="206" t="s">
        <v>363</v>
      </c>
      <c r="C19" s="207">
        <v>36</v>
      </c>
      <c r="D19" s="207">
        <v>1800</v>
      </c>
      <c r="E19" s="207">
        <v>46</v>
      </c>
      <c r="F19" s="208">
        <v>72</v>
      </c>
      <c r="G19" s="209">
        <v>3600</v>
      </c>
      <c r="H19" s="210">
        <v>93</v>
      </c>
      <c r="I19" s="211">
        <f>(+H19-E19)/E19</f>
        <v>1.0217391304347827</v>
      </c>
    </row>
    <row r="20" spans="1:9">
      <c r="A20" s="192" t="s">
        <v>373</v>
      </c>
      <c r="B20" s="193" t="s">
        <v>332</v>
      </c>
      <c r="C20" s="194">
        <v>0</v>
      </c>
      <c r="D20" s="194">
        <v>13</v>
      </c>
      <c r="E20" s="194">
        <v>365</v>
      </c>
      <c r="F20" s="195">
        <v>0</v>
      </c>
      <c r="G20" s="196">
        <v>0</v>
      </c>
      <c r="H20" s="197">
        <v>0</v>
      </c>
      <c r="I20" s="198">
        <f>(+H20-E20)/E20</f>
        <v>-1</v>
      </c>
    </row>
    <row r="21" spans="1:9">
      <c r="A21" s="199" t="s">
        <v>374</v>
      </c>
      <c r="B21" s="200" t="s">
        <v>329</v>
      </c>
      <c r="C21" s="201">
        <v>0</v>
      </c>
      <c r="D21" s="201">
        <v>18</v>
      </c>
      <c r="E21" s="201">
        <v>500</v>
      </c>
      <c r="F21" s="202">
        <v>0</v>
      </c>
      <c r="G21" s="203">
        <v>0</v>
      </c>
      <c r="H21" s="204">
        <v>0</v>
      </c>
      <c r="I21" s="173">
        <f>(+H21-E21)/E21</f>
        <v>-1</v>
      </c>
    </row>
    <row r="22" spans="1:9">
      <c r="A22" s="199"/>
      <c r="B22" s="200" t="s">
        <v>350</v>
      </c>
      <c r="C22" s="201">
        <v>0</v>
      </c>
      <c r="D22" s="201">
        <v>0</v>
      </c>
      <c r="E22" s="201">
        <v>0</v>
      </c>
      <c r="F22" s="202">
        <v>164</v>
      </c>
      <c r="G22" s="203">
        <v>10304</v>
      </c>
      <c r="H22" s="204">
        <v>167</v>
      </c>
      <c r="I22" s="173" t="s">
        <v>324</v>
      </c>
    </row>
    <row r="23" spans="1:9">
      <c r="A23" s="205"/>
      <c r="B23" s="206" t="s">
        <v>365</v>
      </c>
      <c r="C23" s="207">
        <v>0</v>
      </c>
      <c r="D23" s="207">
        <v>30</v>
      </c>
      <c r="E23" s="207">
        <v>712</v>
      </c>
      <c r="F23" s="208">
        <v>0</v>
      </c>
      <c r="G23" s="209">
        <v>0</v>
      </c>
      <c r="H23" s="210">
        <v>0</v>
      </c>
      <c r="I23" s="211">
        <f>(+H23-E23)/E23</f>
        <v>-1</v>
      </c>
    </row>
    <row r="24" spans="1:9">
      <c r="A24" s="199" t="s">
        <v>375</v>
      </c>
      <c r="B24" s="200" t="s">
        <v>332</v>
      </c>
      <c r="C24" s="201">
        <v>60</v>
      </c>
      <c r="D24" s="201">
        <v>98</v>
      </c>
      <c r="E24" s="201">
        <v>928</v>
      </c>
      <c r="F24" s="202">
        <v>0</v>
      </c>
      <c r="G24" s="203">
        <v>0</v>
      </c>
      <c r="H24" s="204">
        <v>0</v>
      </c>
      <c r="I24" s="173">
        <f>(+H24-E24)/E24</f>
        <v>-1</v>
      </c>
    </row>
    <row r="25" spans="1:9">
      <c r="A25" s="199"/>
      <c r="B25" s="200" t="s">
        <v>336</v>
      </c>
      <c r="C25" s="201">
        <v>0</v>
      </c>
      <c r="D25" s="201">
        <v>327780</v>
      </c>
      <c r="E25" s="201">
        <v>9920</v>
      </c>
      <c r="F25" s="202">
        <v>0</v>
      </c>
      <c r="G25" s="203">
        <v>314780</v>
      </c>
      <c r="H25" s="204">
        <v>8860</v>
      </c>
      <c r="I25" s="173">
        <f>(+H25-E25)/E25</f>
        <v>-0.10685483870967742</v>
      </c>
    </row>
    <row r="26" spans="1:9">
      <c r="A26" s="199"/>
      <c r="B26" s="200" t="s">
        <v>350</v>
      </c>
      <c r="C26" s="201">
        <v>292</v>
      </c>
      <c r="D26" s="201">
        <v>15400</v>
      </c>
      <c r="E26" s="201">
        <v>296</v>
      </c>
      <c r="F26" s="202">
        <v>505</v>
      </c>
      <c r="G26" s="203">
        <v>28443</v>
      </c>
      <c r="H26" s="204">
        <v>507</v>
      </c>
      <c r="I26" s="173">
        <f>(+H26-E26)/E26</f>
        <v>0.71283783783783783</v>
      </c>
    </row>
    <row r="27" spans="1:9">
      <c r="A27" s="199"/>
      <c r="B27" s="200" t="s">
        <v>356</v>
      </c>
      <c r="C27" s="201">
        <v>853</v>
      </c>
      <c r="D27" s="201">
        <v>53214</v>
      </c>
      <c r="E27" s="201">
        <v>1089</v>
      </c>
      <c r="F27" s="202">
        <v>2235</v>
      </c>
      <c r="G27" s="203">
        <v>141113</v>
      </c>
      <c r="H27" s="204">
        <v>2779</v>
      </c>
      <c r="I27" s="173">
        <f>(+H27-E27)/E27</f>
        <v>1.5518824609733701</v>
      </c>
    </row>
    <row r="28" spans="1:9">
      <c r="A28" s="199"/>
      <c r="B28" s="200" t="s">
        <v>358</v>
      </c>
      <c r="C28" s="201">
        <v>0</v>
      </c>
      <c r="D28" s="201">
        <v>0</v>
      </c>
      <c r="E28" s="201">
        <v>0</v>
      </c>
      <c r="F28" s="202">
        <v>0</v>
      </c>
      <c r="G28" s="203">
        <v>1</v>
      </c>
      <c r="H28" s="204">
        <v>23</v>
      </c>
      <c r="I28" s="173" t="s">
        <v>324</v>
      </c>
    </row>
    <row r="29" spans="1:9">
      <c r="A29" s="199"/>
      <c r="B29" s="200" t="s">
        <v>359</v>
      </c>
      <c r="C29" s="201">
        <v>39251</v>
      </c>
      <c r="D29" s="201">
        <v>692543</v>
      </c>
      <c r="E29" s="201">
        <v>50943</v>
      </c>
      <c r="F29" s="202">
        <v>55544</v>
      </c>
      <c r="G29" s="203">
        <v>663314</v>
      </c>
      <c r="H29" s="204">
        <v>71438</v>
      </c>
      <c r="I29" s="173">
        <f>(+H29-E29)/E29</f>
        <v>0.40231238835561312</v>
      </c>
    </row>
    <row r="30" spans="1:9">
      <c r="A30" s="199"/>
      <c r="B30" s="200" t="s">
        <v>360</v>
      </c>
      <c r="C30" s="201">
        <v>31904</v>
      </c>
      <c r="D30" s="201">
        <v>1552452</v>
      </c>
      <c r="E30" s="201">
        <v>46348</v>
      </c>
      <c r="F30" s="202">
        <v>37068</v>
      </c>
      <c r="G30" s="203">
        <v>1876806</v>
      </c>
      <c r="H30" s="204">
        <v>54179</v>
      </c>
      <c r="I30" s="173">
        <f>(+H30-E30)/E30</f>
        <v>0.16896090446189696</v>
      </c>
    </row>
    <row r="31" spans="1:9">
      <c r="A31" s="199"/>
      <c r="B31" s="200" t="s">
        <v>452</v>
      </c>
      <c r="C31" s="201">
        <v>0</v>
      </c>
      <c r="D31" s="201">
        <v>2</v>
      </c>
      <c r="E31" s="201">
        <v>45</v>
      </c>
      <c r="F31" s="202">
        <v>0</v>
      </c>
      <c r="G31" s="203">
        <v>114</v>
      </c>
      <c r="H31" s="204">
        <v>2582</v>
      </c>
      <c r="I31" s="173">
        <f>(+H31-E31)/E31</f>
        <v>56.37777777777778</v>
      </c>
    </row>
    <row r="32" spans="1:9">
      <c r="A32" s="199"/>
      <c r="B32" s="200" t="s">
        <v>362</v>
      </c>
      <c r="C32" s="201">
        <v>0</v>
      </c>
      <c r="D32" s="201">
        <v>2</v>
      </c>
      <c r="E32" s="201">
        <v>45</v>
      </c>
      <c r="F32" s="202">
        <v>0</v>
      </c>
      <c r="G32" s="203">
        <v>0</v>
      </c>
      <c r="H32" s="204">
        <v>0</v>
      </c>
      <c r="I32" s="173">
        <f>(+H32-E32)/E32</f>
        <v>-1</v>
      </c>
    </row>
    <row r="33" spans="1:9">
      <c r="A33" s="199"/>
      <c r="B33" s="200" t="s">
        <v>363</v>
      </c>
      <c r="C33" s="201">
        <v>288</v>
      </c>
      <c r="D33" s="201">
        <v>14400</v>
      </c>
      <c r="E33" s="201">
        <v>371</v>
      </c>
      <c r="F33" s="202">
        <v>772</v>
      </c>
      <c r="G33" s="203">
        <v>32200</v>
      </c>
      <c r="H33" s="204">
        <v>1075</v>
      </c>
      <c r="I33" s="173">
        <f>(+H33-E33)/E33</f>
        <v>1.8975741239892183</v>
      </c>
    </row>
    <row r="34" spans="1:9">
      <c r="A34" s="199"/>
      <c r="B34" s="200" t="s">
        <v>364</v>
      </c>
      <c r="C34" s="201">
        <v>0</v>
      </c>
      <c r="D34" s="201">
        <v>0</v>
      </c>
      <c r="E34" s="201">
        <v>0</v>
      </c>
      <c r="F34" s="202">
        <v>0</v>
      </c>
      <c r="G34" s="203">
        <v>28</v>
      </c>
      <c r="H34" s="204">
        <v>669</v>
      </c>
      <c r="I34" s="173" t="s">
        <v>324</v>
      </c>
    </row>
    <row r="35" spans="1:9">
      <c r="A35" s="205"/>
      <c r="B35" s="206" t="s">
        <v>365</v>
      </c>
      <c r="C35" s="207">
        <v>0</v>
      </c>
      <c r="D35" s="207">
        <v>1</v>
      </c>
      <c r="E35" s="207">
        <v>26</v>
      </c>
      <c r="F35" s="208">
        <v>0</v>
      </c>
      <c r="G35" s="209">
        <v>40</v>
      </c>
      <c r="H35" s="210">
        <v>973</v>
      </c>
      <c r="I35" s="211">
        <f>(+H35-E35)/E35</f>
        <v>36.42307692307692</v>
      </c>
    </row>
    <row r="36" spans="1:9">
      <c r="A36" s="199" t="s">
        <v>376</v>
      </c>
      <c r="B36" s="200" t="s">
        <v>322</v>
      </c>
      <c r="C36" s="201">
        <v>160</v>
      </c>
      <c r="D36" s="201">
        <v>160</v>
      </c>
      <c r="E36" s="201">
        <v>163</v>
      </c>
      <c r="F36" s="202">
        <v>0</v>
      </c>
      <c r="G36" s="203">
        <v>0</v>
      </c>
      <c r="H36" s="204">
        <v>0</v>
      </c>
      <c r="I36" s="173">
        <f>(+H36-E36)/E36</f>
        <v>-1</v>
      </c>
    </row>
    <row r="37" spans="1:9">
      <c r="A37" s="199"/>
      <c r="B37" s="200" t="s">
        <v>328</v>
      </c>
      <c r="C37" s="201">
        <v>0</v>
      </c>
      <c r="D37" s="201">
        <v>12</v>
      </c>
      <c r="E37" s="201">
        <v>135</v>
      </c>
      <c r="F37" s="202">
        <v>0</v>
      </c>
      <c r="G37" s="203">
        <v>0</v>
      </c>
      <c r="H37" s="204">
        <v>0</v>
      </c>
      <c r="I37" s="173">
        <f>(+H37-E37)/E37</f>
        <v>-1</v>
      </c>
    </row>
    <row r="38" spans="1:9">
      <c r="A38" s="199"/>
      <c r="B38" s="200" t="s">
        <v>350</v>
      </c>
      <c r="C38" s="201">
        <v>0</v>
      </c>
      <c r="D38" s="201">
        <v>0</v>
      </c>
      <c r="E38" s="201">
        <v>0</v>
      </c>
      <c r="F38" s="202">
        <v>168</v>
      </c>
      <c r="G38" s="203">
        <v>2434</v>
      </c>
      <c r="H38" s="204">
        <v>197</v>
      </c>
      <c r="I38" s="173" t="s">
        <v>324</v>
      </c>
    </row>
    <row r="39" spans="1:9">
      <c r="A39" s="199"/>
      <c r="B39" s="200" t="s">
        <v>364</v>
      </c>
      <c r="C39" s="201">
        <v>0</v>
      </c>
      <c r="D39" s="201">
        <v>0</v>
      </c>
      <c r="E39" s="201">
        <v>0</v>
      </c>
      <c r="F39" s="202">
        <v>0</v>
      </c>
      <c r="G39" s="203">
        <v>38</v>
      </c>
      <c r="H39" s="204">
        <v>921</v>
      </c>
      <c r="I39" s="173" t="s">
        <v>324</v>
      </c>
    </row>
    <row r="40" spans="1:9">
      <c r="A40" s="205"/>
      <c r="B40" s="206" t="s">
        <v>366</v>
      </c>
      <c r="C40" s="207">
        <v>120</v>
      </c>
      <c r="D40" s="207">
        <v>120</v>
      </c>
      <c r="E40" s="207">
        <v>122</v>
      </c>
      <c r="F40" s="208">
        <v>20</v>
      </c>
      <c r="G40" s="209">
        <v>20</v>
      </c>
      <c r="H40" s="210">
        <v>20</v>
      </c>
      <c r="I40" s="211">
        <f>(+H40-E40)/E40</f>
        <v>-0.83606557377049184</v>
      </c>
    </row>
    <row r="41" spans="1:9">
      <c r="A41" s="192" t="s">
        <v>377</v>
      </c>
      <c r="B41" s="193" t="s">
        <v>360</v>
      </c>
      <c r="C41" s="194">
        <v>136</v>
      </c>
      <c r="D41" s="194">
        <v>8160</v>
      </c>
      <c r="E41" s="194">
        <v>205</v>
      </c>
      <c r="F41" s="195">
        <v>0</v>
      </c>
      <c r="G41" s="196">
        <v>0</v>
      </c>
      <c r="H41" s="197">
        <v>0</v>
      </c>
      <c r="I41" s="198">
        <f>(+H41-E41)/E41</f>
        <v>-1</v>
      </c>
    </row>
    <row r="42" spans="1:9">
      <c r="A42" s="212" t="s">
        <v>378</v>
      </c>
      <c r="B42" s="213" t="s">
        <v>407</v>
      </c>
      <c r="C42" s="214">
        <v>0</v>
      </c>
      <c r="D42" s="214">
        <v>0</v>
      </c>
      <c r="E42" s="214">
        <v>0</v>
      </c>
      <c r="F42" s="215">
        <v>0</v>
      </c>
      <c r="G42" s="216">
        <v>150</v>
      </c>
      <c r="H42" s="217">
        <v>119</v>
      </c>
      <c r="I42" s="271" t="s">
        <v>324</v>
      </c>
    </row>
    <row r="43" spans="1:9">
      <c r="A43" s="199"/>
      <c r="B43" s="200" t="s">
        <v>351</v>
      </c>
      <c r="C43" s="201">
        <v>0</v>
      </c>
      <c r="D43" s="201">
        <v>0</v>
      </c>
      <c r="E43" s="201">
        <v>0</v>
      </c>
      <c r="F43" s="202">
        <v>18</v>
      </c>
      <c r="G43" s="203">
        <v>18</v>
      </c>
      <c r="H43" s="204">
        <v>15</v>
      </c>
      <c r="I43" s="173" t="s">
        <v>324</v>
      </c>
    </row>
    <row r="44" spans="1:9">
      <c r="A44" s="199"/>
      <c r="B44" s="200" t="s">
        <v>357</v>
      </c>
      <c r="C44" s="201">
        <v>0</v>
      </c>
      <c r="D44" s="201">
        <v>12713</v>
      </c>
      <c r="E44" s="201">
        <v>164</v>
      </c>
      <c r="F44" s="202">
        <v>0</v>
      </c>
      <c r="G44" s="203">
        <v>19308</v>
      </c>
      <c r="H44" s="204">
        <v>242</v>
      </c>
      <c r="I44" s="173">
        <f>(+H44-E44)/E44</f>
        <v>0.47560975609756095</v>
      </c>
    </row>
    <row r="45" spans="1:9">
      <c r="A45" s="205"/>
      <c r="B45" s="206" t="s">
        <v>360</v>
      </c>
      <c r="C45" s="207">
        <v>0</v>
      </c>
      <c r="D45" s="207">
        <v>0</v>
      </c>
      <c r="E45" s="207">
        <v>0</v>
      </c>
      <c r="F45" s="208">
        <v>1360</v>
      </c>
      <c r="G45" s="209">
        <v>81600</v>
      </c>
      <c r="H45" s="210">
        <v>2048</v>
      </c>
      <c r="I45" s="211" t="s">
        <v>324</v>
      </c>
    </row>
    <row r="46" spans="1:9">
      <c r="A46" s="199" t="s">
        <v>379</v>
      </c>
      <c r="B46" s="200" t="s">
        <v>456</v>
      </c>
      <c r="C46" s="201">
        <v>36</v>
      </c>
      <c r="D46" s="201">
        <v>144</v>
      </c>
      <c r="E46" s="201">
        <v>47</v>
      </c>
      <c r="F46" s="202">
        <v>0</v>
      </c>
      <c r="G46" s="203">
        <v>0</v>
      </c>
      <c r="H46" s="204">
        <v>0</v>
      </c>
      <c r="I46" s="173">
        <f>(+H46-E46)/E46</f>
        <v>-1</v>
      </c>
    </row>
    <row r="47" spans="1:9">
      <c r="A47" s="199"/>
      <c r="B47" s="200" t="s">
        <v>346</v>
      </c>
      <c r="C47" s="201">
        <v>0</v>
      </c>
      <c r="D47" s="201">
        <v>961</v>
      </c>
      <c r="E47" s="201">
        <v>48</v>
      </c>
      <c r="F47" s="202">
        <v>0</v>
      </c>
      <c r="G47" s="203">
        <v>0</v>
      </c>
      <c r="H47" s="204">
        <v>0</v>
      </c>
      <c r="I47" s="173">
        <f>(+H47-E47)/E47</f>
        <v>-1</v>
      </c>
    </row>
    <row r="48" spans="1:9">
      <c r="A48" s="199"/>
      <c r="B48" s="200" t="s">
        <v>351</v>
      </c>
      <c r="C48" s="201">
        <v>0</v>
      </c>
      <c r="D48" s="201">
        <v>0</v>
      </c>
      <c r="E48" s="201">
        <v>0</v>
      </c>
      <c r="F48" s="202">
        <v>2</v>
      </c>
      <c r="G48" s="203">
        <v>2</v>
      </c>
      <c r="H48" s="204">
        <v>1</v>
      </c>
      <c r="I48" s="173" t="s">
        <v>324</v>
      </c>
    </row>
    <row r="49" spans="1:9">
      <c r="A49" s="205"/>
      <c r="B49" s="206" t="s">
        <v>360</v>
      </c>
      <c r="C49" s="207">
        <v>0</v>
      </c>
      <c r="D49" s="207">
        <v>0</v>
      </c>
      <c r="E49" s="207">
        <v>0</v>
      </c>
      <c r="F49" s="208">
        <v>443</v>
      </c>
      <c r="G49" s="209">
        <v>26580</v>
      </c>
      <c r="H49" s="210">
        <v>667</v>
      </c>
      <c r="I49" s="211" t="s">
        <v>324</v>
      </c>
    </row>
    <row r="50" spans="1:9">
      <c r="A50" s="199" t="s">
        <v>380</v>
      </c>
      <c r="B50" s="200" t="s">
        <v>329</v>
      </c>
      <c r="C50" s="201">
        <v>0</v>
      </c>
      <c r="D50" s="201">
        <v>0</v>
      </c>
      <c r="E50" s="201">
        <v>0</v>
      </c>
      <c r="F50" s="202">
        <v>0</v>
      </c>
      <c r="G50" s="203">
        <v>12</v>
      </c>
      <c r="H50" s="204">
        <v>333</v>
      </c>
      <c r="I50" s="173" t="s">
        <v>324</v>
      </c>
    </row>
    <row r="51" spans="1:9">
      <c r="A51" s="205"/>
      <c r="B51" s="206" t="s">
        <v>336</v>
      </c>
      <c r="C51" s="207">
        <v>0</v>
      </c>
      <c r="D51" s="207">
        <v>0</v>
      </c>
      <c r="E51" s="207">
        <v>0</v>
      </c>
      <c r="F51" s="208">
        <v>0</v>
      </c>
      <c r="G51" s="209">
        <v>9400</v>
      </c>
      <c r="H51" s="210">
        <v>235</v>
      </c>
      <c r="I51" s="211" t="s">
        <v>324</v>
      </c>
    </row>
    <row r="52" spans="1:9">
      <c r="A52" s="192" t="s">
        <v>381</v>
      </c>
      <c r="B52" s="193" t="s">
        <v>350</v>
      </c>
      <c r="C52" s="194">
        <v>0</v>
      </c>
      <c r="D52" s="194">
        <v>0</v>
      </c>
      <c r="E52" s="194">
        <v>0</v>
      </c>
      <c r="F52" s="195">
        <v>63</v>
      </c>
      <c r="G52" s="196">
        <v>3720</v>
      </c>
      <c r="H52" s="197">
        <v>69</v>
      </c>
      <c r="I52" s="198" t="s">
        <v>324</v>
      </c>
    </row>
    <row r="53" spans="1:9">
      <c r="A53" s="199" t="s">
        <v>382</v>
      </c>
      <c r="B53" s="200" t="s">
        <v>336</v>
      </c>
      <c r="C53" s="201">
        <v>0</v>
      </c>
      <c r="D53" s="201">
        <v>9200</v>
      </c>
      <c r="E53" s="201">
        <v>460</v>
      </c>
      <c r="F53" s="202">
        <v>0</v>
      </c>
      <c r="G53" s="203">
        <v>31254</v>
      </c>
      <c r="H53" s="204">
        <v>1563</v>
      </c>
      <c r="I53" s="173">
        <f>(+H53-E53)/E53</f>
        <v>2.3978260869565218</v>
      </c>
    </row>
    <row r="54" spans="1:9">
      <c r="A54" s="199"/>
      <c r="B54" s="200" t="s">
        <v>360</v>
      </c>
      <c r="C54" s="201">
        <v>0</v>
      </c>
      <c r="D54" s="201">
        <v>0</v>
      </c>
      <c r="E54" s="201">
        <v>0</v>
      </c>
      <c r="F54" s="202">
        <v>18</v>
      </c>
      <c r="G54" s="203">
        <v>1080</v>
      </c>
      <c r="H54" s="204">
        <v>27</v>
      </c>
      <c r="I54" s="173" t="s">
        <v>324</v>
      </c>
    </row>
    <row r="55" spans="1:9">
      <c r="A55" s="199"/>
      <c r="B55" s="200" t="s">
        <v>363</v>
      </c>
      <c r="C55" s="201">
        <v>36</v>
      </c>
      <c r="D55" s="201">
        <v>1800</v>
      </c>
      <c r="E55" s="201">
        <v>46</v>
      </c>
      <c r="F55" s="202">
        <v>0</v>
      </c>
      <c r="G55" s="203">
        <v>0</v>
      </c>
      <c r="H55" s="204">
        <v>0</v>
      </c>
      <c r="I55" s="173">
        <f>(+H55-E55)/E55</f>
        <v>-1</v>
      </c>
    </row>
    <row r="56" spans="1:9">
      <c r="A56" s="205"/>
      <c r="B56" s="206" t="s">
        <v>365</v>
      </c>
      <c r="C56" s="207">
        <v>0</v>
      </c>
      <c r="D56" s="207">
        <v>72</v>
      </c>
      <c r="E56" s="207">
        <v>1721</v>
      </c>
      <c r="F56" s="208">
        <v>0</v>
      </c>
      <c r="G56" s="209">
        <v>159</v>
      </c>
      <c r="H56" s="210">
        <v>3786</v>
      </c>
      <c r="I56" s="211">
        <f>(+H56-E56)/E56</f>
        <v>1.1998837884950611</v>
      </c>
    </row>
    <row r="57" spans="1:9">
      <c r="A57" s="192" t="s">
        <v>383</v>
      </c>
      <c r="B57" s="193" t="s">
        <v>335</v>
      </c>
      <c r="C57" s="194">
        <v>0</v>
      </c>
      <c r="D57" s="194">
        <v>0</v>
      </c>
      <c r="E57" s="194">
        <v>0</v>
      </c>
      <c r="F57" s="195">
        <v>0</v>
      </c>
      <c r="G57" s="196">
        <v>4235</v>
      </c>
      <c r="H57" s="197">
        <v>96</v>
      </c>
      <c r="I57" s="198" t="s">
        <v>324</v>
      </c>
    </row>
    <row r="58" spans="1:9">
      <c r="A58" s="199" t="s">
        <v>384</v>
      </c>
      <c r="B58" s="200" t="s">
        <v>407</v>
      </c>
      <c r="C58" s="201">
        <v>1380</v>
      </c>
      <c r="D58" s="201">
        <v>1380</v>
      </c>
      <c r="E58" s="201">
        <v>1091</v>
      </c>
      <c r="F58" s="202">
        <v>0</v>
      </c>
      <c r="G58" s="203">
        <v>1290</v>
      </c>
      <c r="H58" s="204">
        <v>1024</v>
      </c>
      <c r="I58" s="173">
        <f>(+H58-E58)/E58</f>
        <v>-6.1411549037580199E-2</v>
      </c>
    </row>
    <row r="59" spans="1:9">
      <c r="A59" s="199"/>
      <c r="B59" s="200" t="s">
        <v>332</v>
      </c>
      <c r="C59" s="201">
        <v>0</v>
      </c>
      <c r="D59" s="201">
        <v>44</v>
      </c>
      <c r="E59" s="201">
        <v>1221</v>
      </c>
      <c r="F59" s="202">
        <v>0</v>
      </c>
      <c r="G59" s="203">
        <v>0</v>
      </c>
      <c r="H59" s="204">
        <v>0</v>
      </c>
      <c r="I59" s="173">
        <f>(+H59-E59)/E59</f>
        <v>-1</v>
      </c>
    </row>
    <row r="60" spans="1:9">
      <c r="A60" s="205"/>
      <c r="B60" s="206" t="s">
        <v>356</v>
      </c>
      <c r="C60" s="207">
        <v>0</v>
      </c>
      <c r="D60" s="207">
        <v>0</v>
      </c>
      <c r="E60" s="207">
        <v>0</v>
      </c>
      <c r="F60" s="208">
        <v>399</v>
      </c>
      <c r="G60" s="209">
        <v>39849</v>
      </c>
      <c r="H60" s="210">
        <v>473</v>
      </c>
      <c r="I60" s="211" t="s">
        <v>324</v>
      </c>
    </row>
    <row r="61" spans="1:9">
      <c r="A61" s="199" t="s">
        <v>385</v>
      </c>
      <c r="B61" s="200" t="s">
        <v>407</v>
      </c>
      <c r="C61" s="201">
        <v>0</v>
      </c>
      <c r="D61" s="201">
        <v>0</v>
      </c>
      <c r="E61" s="201">
        <v>0</v>
      </c>
      <c r="F61" s="202">
        <v>1317</v>
      </c>
      <c r="G61" s="203">
        <v>1317</v>
      </c>
      <c r="H61" s="204">
        <v>1010</v>
      </c>
      <c r="I61" s="173" t="s">
        <v>324</v>
      </c>
    </row>
    <row r="62" spans="1:9">
      <c r="A62" s="199"/>
      <c r="B62" s="200" t="s">
        <v>328</v>
      </c>
      <c r="C62" s="201">
        <v>0</v>
      </c>
      <c r="D62" s="201">
        <v>12</v>
      </c>
      <c r="E62" s="201">
        <v>135</v>
      </c>
      <c r="F62" s="202">
        <v>0</v>
      </c>
      <c r="G62" s="203">
        <v>0</v>
      </c>
      <c r="H62" s="204">
        <v>0</v>
      </c>
      <c r="I62" s="173">
        <f>(+H62-E62)/E62</f>
        <v>-1</v>
      </c>
    </row>
    <row r="63" spans="1:9">
      <c r="A63" s="199"/>
      <c r="B63" s="200" t="s">
        <v>333</v>
      </c>
      <c r="C63" s="201">
        <v>0</v>
      </c>
      <c r="D63" s="201">
        <v>559</v>
      </c>
      <c r="E63" s="201">
        <v>17</v>
      </c>
      <c r="F63" s="202">
        <v>0</v>
      </c>
      <c r="G63" s="203">
        <v>0</v>
      </c>
      <c r="H63" s="204">
        <v>0</v>
      </c>
      <c r="I63" s="173">
        <f>(+H63-E63)/E63</f>
        <v>-1</v>
      </c>
    </row>
    <row r="64" spans="1:9">
      <c r="A64" s="199"/>
      <c r="B64" s="200" t="s">
        <v>335</v>
      </c>
      <c r="C64" s="201">
        <v>0</v>
      </c>
      <c r="D64" s="201">
        <v>0</v>
      </c>
      <c r="E64" s="201">
        <v>0</v>
      </c>
      <c r="F64" s="202">
        <v>0</v>
      </c>
      <c r="G64" s="203">
        <v>15800</v>
      </c>
      <c r="H64" s="204">
        <v>319</v>
      </c>
      <c r="I64" s="173" t="s">
        <v>324</v>
      </c>
    </row>
    <row r="65" spans="1:9">
      <c r="A65" s="199"/>
      <c r="B65" s="200" t="s">
        <v>347</v>
      </c>
      <c r="C65" s="201">
        <v>0</v>
      </c>
      <c r="D65" s="201">
        <v>0</v>
      </c>
      <c r="E65" s="201">
        <v>0</v>
      </c>
      <c r="F65" s="202">
        <v>0</v>
      </c>
      <c r="G65" s="203">
        <v>3982</v>
      </c>
      <c r="H65" s="204">
        <v>54</v>
      </c>
      <c r="I65" s="173" t="s">
        <v>324</v>
      </c>
    </row>
    <row r="66" spans="1:9">
      <c r="A66" s="199"/>
      <c r="B66" s="200" t="s">
        <v>346</v>
      </c>
      <c r="C66" s="201">
        <v>0</v>
      </c>
      <c r="D66" s="201">
        <v>2</v>
      </c>
      <c r="E66" s="201">
        <v>47</v>
      </c>
      <c r="F66" s="202">
        <v>0</v>
      </c>
      <c r="G66" s="203">
        <v>0</v>
      </c>
      <c r="H66" s="204">
        <v>0</v>
      </c>
      <c r="I66" s="173">
        <f>(+H66-E66)/E66</f>
        <v>-1</v>
      </c>
    </row>
    <row r="67" spans="1:9">
      <c r="A67" s="199"/>
      <c r="B67" s="200" t="s">
        <v>353</v>
      </c>
      <c r="C67" s="201">
        <v>0</v>
      </c>
      <c r="D67" s="201">
        <v>1</v>
      </c>
      <c r="E67" s="201">
        <v>3</v>
      </c>
      <c r="F67" s="202">
        <v>0</v>
      </c>
      <c r="G67" s="203">
        <v>0</v>
      </c>
      <c r="H67" s="204">
        <v>0</v>
      </c>
      <c r="I67" s="173">
        <f>(+H67-E67)/E67</f>
        <v>-1</v>
      </c>
    </row>
    <row r="68" spans="1:9">
      <c r="A68" s="205"/>
      <c r="B68" s="206" t="s">
        <v>359</v>
      </c>
      <c r="C68" s="207">
        <v>0</v>
      </c>
      <c r="D68" s="207">
        <v>0</v>
      </c>
      <c r="E68" s="207">
        <v>0</v>
      </c>
      <c r="F68" s="208">
        <v>400</v>
      </c>
      <c r="G68" s="209">
        <v>400</v>
      </c>
      <c r="H68" s="210">
        <v>510</v>
      </c>
      <c r="I68" s="278" t="s">
        <v>324</v>
      </c>
    </row>
    <row r="69" spans="1:9">
      <c r="A69" s="199" t="s">
        <v>386</v>
      </c>
      <c r="B69" s="200" t="s">
        <v>350</v>
      </c>
      <c r="C69" s="201">
        <v>84</v>
      </c>
      <c r="D69" s="201">
        <v>4704</v>
      </c>
      <c r="E69" s="201">
        <v>95</v>
      </c>
      <c r="F69" s="202">
        <v>125</v>
      </c>
      <c r="G69" s="203">
        <v>8172</v>
      </c>
      <c r="H69" s="204">
        <v>140</v>
      </c>
      <c r="I69" s="173">
        <f>(+H69-E69)/E69</f>
        <v>0.47368421052631576</v>
      </c>
    </row>
    <row r="70" spans="1:9">
      <c r="A70" s="205"/>
      <c r="B70" s="206" t="s">
        <v>356</v>
      </c>
      <c r="C70" s="207">
        <v>40</v>
      </c>
      <c r="D70" s="207">
        <v>2708</v>
      </c>
      <c r="E70" s="207">
        <v>50</v>
      </c>
      <c r="F70" s="208">
        <v>61</v>
      </c>
      <c r="G70" s="209">
        <v>3736</v>
      </c>
      <c r="H70" s="210">
        <v>73</v>
      </c>
      <c r="I70" s="211">
        <f>(+H70-E70)/E70</f>
        <v>0.46</v>
      </c>
    </row>
    <row r="71" spans="1:9">
      <c r="A71" s="199" t="s">
        <v>387</v>
      </c>
      <c r="B71" s="200" t="s">
        <v>332</v>
      </c>
      <c r="C71" s="201">
        <v>0</v>
      </c>
      <c r="D71" s="201">
        <v>20</v>
      </c>
      <c r="E71" s="201">
        <v>410</v>
      </c>
      <c r="F71" s="202">
        <v>0</v>
      </c>
      <c r="G71" s="203">
        <v>0</v>
      </c>
      <c r="H71" s="204">
        <v>0</v>
      </c>
      <c r="I71" s="173">
        <f>(+H71-E71)/E71</f>
        <v>-1</v>
      </c>
    </row>
    <row r="72" spans="1:9">
      <c r="A72" s="199"/>
      <c r="B72" s="200" t="s">
        <v>334</v>
      </c>
      <c r="C72" s="201">
        <v>0</v>
      </c>
      <c r="D72" s="201">
        <v>0</v>
      </c>
      <c r="E72" s="201">
        <v>0</v>
      </c>
      <c r="F72" s="202">
        <v>30</v>
      </c>
      <c r="G72" s="203">
        <v>5890</v>
      </c>
      <c r="H72" s="204">
        <v>29</v>
      </c>
      <c r="I72" s="173" t="s">
        <v>324</v>
      </c>
    </row>
    <row r="73" spans="1:9">
      <c r="A73" s="199"/>
      <c r="B73" s="200" t="s">
        <v>340</v>
      </c>
      <c r="C73" s="201">
        <v>18</v>
      </c>
      <c r="D73" s="201">
        <v>72</v>
      </c>
      <c r="E73" s="201">
        <v>22</v>
      </c>
      <c r="F73" s="202">
        <v>54</v>
      </c>
      <c r="G73" s="203">
        <v>54</v>
      </c>
      <c r="H73" s="204">
        <v>87</v>
      </c>
      <c r="I73" s="173">
        <f>(+H73-E73)/E73</f>
        <v>2.9545454545454546</v>
      </c>
    </row>
    <row r="74" spans="1:9">
      <c r="A74" s="199"/>
      <c r="B74" s="200" t="s">
        <v>341</v>
      </c>
      <c r="C74" s="201">
        <v>0</v>
      </c>
      <c r="D74" s="201">
        <v>0</v>
      </c>
      <c r="E74" s="201">
        <v>0</v>
      </c>
      <c r="F74" s="202">
        <v>68</v>
      </c>
      <c r="G74" s="203">
        <v>68</v>
      </c>
      <c r="H74" s="204">
        <v>110</v>
      </c>
      <c r="I74" s="173" t="s">
        <v>324</v>
      </c>
    </row>
    <row r="75" spans="1:9">
      <c r="A75" s="199"/>
      <c r="B75" s="200" t="s">
        <v>344</v>
      </c>
      <c r="C75" s="201">
        <v>68</v>
      </c>
      <c r="D75" s="201">
        <v>68</v>
      </c>
      <c r="E75" s="201">
        <v>110</v>
      </c>
      <c r="F75" s="202">
        <v>0</v>
      </c>
      <c r="G75" s="203">
        <v>0</v>
      </c>
      <c r="H75" s="204">
        <v>0</v>
      </c>
      <c r="I75" s="173">
        <f>(+H75-E75)/E75</f>
        <v>-1</v>
      </c>
    </row>
    <row r="76" spans="1:9">
      <c r="A76" s="199"/>
      <c r="B76" s="200" t="s">
        <v>349</v>
      </c>
      <c r="C76" s="201">
        <v>0</v>
      </c>
      <c r="D76" s="201">
        <v>0</v>
      </c>
      <c r="E76" s="201">
        <v>0</v>
      </c>
      <c r="F76" s="202">
        <v>0</v>
      </c>
      <c r="G76" s="203">
        <v>1</v>
      </c>
      <c r="H76" s="204">
        <v>1</v>
      </c>
      <c r="I76" s="173" t="s">
        <v>324</v>
      </c>
    </row>
    <row r="77" spans="1:9">
      <c r="A77" s="199"/>
      <c r="B77" s="200" t="s">
        <v>350</v>
      </c>
      <c r="C77" s="201">
        <v>210</v>
      </c>
      <c r="D77" s="201">
        <v>11466</v>
      </c>
      <c r="E77" s="201">
        <v>226</v>
      </c>
      <c r="F77" s="202">
        <v>545</v>
      </c>
      <c r="G77" s="203">
        <v>28516</v>
      </c>
      <c r="H77" s="204">
        <v>596</v>
      </c>
      <c r="I77" s="173">
        <f>(+H77-E77)/E77</f>
        <v>1.6371681415929205</v>
      </c>
    </row>
    <row r="78" spans="1:9">
      <c r="A78" s="199"/>
      <c r="B78" s="200" t="s">
        <v>352</v>
      </c>
      <c r="C78" s="201">
        <v>0</v>
      </c>
      <c r="D78" s="201">
        <v>0</v>
      </c>
      <c r="E78" s="201">
        <v>0</v>
      </c>
      <c r="F78" s="202">
        <v>0</v>
      </c>
      <c r="G78" s="203">
        <v>3</v>
      </c>
      <c r="H78" s="204">
        <v>75</v>
      </c>
      <c r="I78" s="173" t="s">
        <v>324</v>
      </c>
    </row>
    <row r="79" spans="1:9">
      <c r="A79" s="199"/>
      <c r="B79" s="200" t="s">
        <v>356</v>
      </c>
      <c r="C79" s="201">
        <v>80</v>
      </c>
      <c r="D79" s="201">
        <v>6244</v>
      </c>
      <c r="E79" s="201">
        <v>101</v>
      </c>
      <c r="F79" s="202">
        <v>893</v>
      </c>
      <c r="G79" s="203">
        <v>75959</v>
      </c>
      <c r="H79" s="204">
        <v>1068</v>
      </c>
      <c r="I79" s="173">
        <f t="shared" ref="I79:I88" si="0">(+H79-E79)/E79</f>
        <v>9.5742574257425748</v>
      </c>
    </row>
    <row r="80" spans="1:9">
      <c r="A80" s="199"/>
      <c r="B80" s="200" t="s">
        <v>361</v>
      </c>
      <c r="C80" s="201">
        <v>200</v>
      </c>
      <c r="D80" s="201">
        <v>800</v>
      </c>
      <c r="E80" s="201">
        <v>193</v>
      </c>
      <c r="F80" s="202">
        <v>0</v>
      </c>
      <c r="G80" s="203">
        <v>0</v>
      </c>
      <c r="H80" s="204">
        <v>0</v>
      </c>
      <c r="I80" s="173">
        <f t="shared" si="0"/>
        <v>-1</v>
      </c>
    </row>
    <row r="81" spans="1:9">
      <c r="A81" s="199"/>
      <c r="B81" s="200" t="s">
        <v>364</v>
      </c>
      <c r="C81" s="201">
        <v>0</v>
      </c>
      <c r="D81" s="201">
        <v>0</v>
      </c>
      <c r="E81" s="201">
        <v>0</v>
      </c>
      <c r="F81" s="202">
        <v>0</v>
      </c>
      <c r="G81" s="203">
        <v>9</v>
      </c>
      <c r="H81" s="204">
        <v>221</v>
      </c>
      <c r="I81" s="276" t="s">
        <v>324</v>
      </c>
    </row>
    <row r="82" spans="1:9">
      <c r="A82" s="199"/>
      <c r="B82" s="200" t="s">
        <v>365</v>
      </c>
      <c r="C82" s="201">
        <v>0</v>
      </c>
      <c r="D82" s="201">
        <v>308</v>
      </c>
      <c r="E82" s="201">
        <v>7313</v>
      </c>
      <c r="F82" s="202">
        <v>0</v>
      </c>
      <c r="G82" s="203">
        <v>219</v>
      </c>
      <c r="H82" s="204">
        <v>5249</v>
      </c>
      <c r="I82" s="173">
        <f t="shared" si="0"/>
        <v>-0.28223711199234242</v>
      </c>
    </row>
    <row r="83" spans="1:9">
      <c r="A83" s="205"/>
      <c r="B83" s="206" t="s">
        <v>367</v>
      </c>
      <c r="C83" s="207">
        <v>202</v>
      </c>
      <c r="D83" s="207">
        <v>400</v>
      </c>
      <c r="E83" s="207">
        <v>210</v>
      </c>
      <c r="F83" s="208">
        <v>0</v>
      </c>
      <c r="G83" s="209">
        <v>0</v>
      </c>
      <c r="H83" s="210">
        <v>0</v>
      </c>
      <c r="I83" s="211">
        <f t="shared" si="0"/>
        <v>-1</v>
      </c>
    </row>
    <row r="84" spans="1:9">
      <c r="A84" s="199" t="s">
        <v>388</v>
      </c>
      <c r="B84" s="200" t="s">
        <v>329</v>
      </c>
      <c r="C84" s="201">
        <v>0</v>
      </c>
      <c r="D84" s="201">
        <v>11</v>
      </c>
      <c r="E84" s="201">
        <v>306</v>
      </c>
      <c r="F84" s="202">
        <v>0</v>
      </c>
      <c r="G84" s="203">
        <v>0</v>
      </c>
      <c r="H84" s="204">
        <v>0</v>
      </c>
      <c r="I84" s="173">
        <f t="shared" si="0"/>
        <v>-1</v>
      </c>
    </row>
    <row r="85" spans="1:9">
      <c r="A85" s="199"/>
      <c r="B85" s="200" t="s">
        <v>330</v>
      </c>
      <c r="C85" s="201">
        <v>0</v>
      </c>
      <c r="D85" s="201">
        <v>10</v>
      </c>
      <c r="E85" s="201">
        <v>277</v>
      </c>
      <c r="F85" s="202">
        <v>0</v>
      </c>
      <c r="G85" s="203">
        <v>0</v>
      </c>
      <c r="H85" s="204">
        <v>0</v>
      </c>
      <c r="I85" s="173">
        <f t="shared" si="0"/>
        <v>-1</v>
      </c>
    </row>
    <row r="86" spans="1:9">
      <c r="A86" s="199"/>
      <c r="B86" s="200" t="s">
        <v>332</v>
      </c>
      <c r="C86" s="201">
        <v>0</v>
      </c>
      <c r="D86" s="201">
        <v>9</v>
      </c>
      <c r="E86" s="201">
        <v>252</v>
      </c>
      <c r="F86" s="202">
        <v>0</v>
      </c>
      <c r="G86" s="203">
        <v>0</v>
      </c>
      <c r="H86" s="204">
        <v>0</v>
      </c>
      <c r="I86" s="173">
        <f t="shared" si="0"/>
        <v>-1</v>
      </c>
    </row>
    <row r="87" spans="1:9">
      <c r="A87" s="205"/>
      <c r="B87" s="206" t="s">
        <v>359</v>
      </c>
      <c r="C87" s="207">
        <v>240</v>
      </c>
      <c r="D87" s="207">
        <v>240</v>
      </c>
      <c r="E87" s="207">
        <v>306</v>
      </c>
      <c r="F87" s="208">
        <v>2679</v>
      </c>
      <c r="G87" s="209">
        <v>147345</v>
      </c>
      <c r="H87" s="210">
        <v>3771</v>
      </c>
      <c r="I87" s="211">
        <f t="shared" si="0"/>
        <v>11.323529411764707</v>
      </c>
    </row>
    <row r="88" spans="1:9">
      <c r="A88" s="199" t="s">
        <v>389</v>
      </c>
      <c r="B88" s="200" t="s">
        <v>345</v>
      </c>
      <c r="C88" s="201">
        <v>19</v>
      </c>
      <c r="D88" s="201">
        <v>9405</v>
      </c>
      <c r="E88" s="201">
        <v>20</v>
      </c>
      <c r="F88" s="202">
        <v>0</v>
      </c>
      <c r="G88" s="203">
        <v>0</v>
      </c>
      <c r="H88" s="204">
        <v>0</v>
      </c>
      <c r="I88" s="173">
        <f t="shared" si="0"/>
        <v>-1</v>
      </c>
    </row>
    <row r="89" spans="1:9">
      <c r="A89" s="199"/>
      <c r="B89" s="200" t="s">
        <v>350</v>
      </c>
      <c r="C89" s="201">
        <v>0</v>
      </c>
      <c r="D89" s="201">
        <v>0</v>
      </c>
      <c r="E89" s="201">
        <v>0</v>
      </c>
      <c r="F89" s="202">
        <v>231</v>
      </c>
      <c r="G89" s="203">
        <v>13215</v>
      </c>
      <c r="H89" s="204">
        <v>251</v>
      </c>
      <c r="I89" s="173" t="s">
        <v>324</v>
      </c>
    </row>
    <row r="90" spans="1:9">
      <c r="A90" s="199"/>
      <c r="B90" s="200" t="s">
        <v>353</v>
      </c>
      <c r="C90" s="201">
        <v>0</v>
      </c>
      <c r="D90" s="201">
        <v>1</v>
      </c>
      <c r="E90" s="201">
        <v>3</v>
      </c>
      <c r="F90" s="202">
        <v>0</v>
      </c>
      <c r="G90" s="203">
        <v>0</v>
      </c>
      <c r="H90" s="204">
        <v>0</v>
      </c>
      <c r="I90" s="173">
        <f>(+H90-E90)/E90</f>
        <v>-1</v>
      </c>
    </row>
    <row r="91" spans="1:9">
      <c r="A91" s="199"/>
      <c r="B91" s="200" t="s">
        <v>356</v>
      </c>
      <c r="C91" s="201">
        <v>0</v>
      </c>
      <c r="D91" s="201">
        <v>0</v>
      </c>
      <c r="E91" s="201">
        <v>0</v>
      </c>
      <c r="F91" s="202">
        <v>202</v>
      </c>
      <c r="G91" s="203">
        <v>13662</v>
      </c>
      <c r="H91" s="204">
        <v>247</v>
      </c>
      <c r="I91" s="173" t="s">
        <v>324</v>
      </c>
    </row>
    <row r="92" spans="1:9">
      <c r="A92" s="205"/>
      <c r="B92" s="206" t="s">
        <v>365</v>
      </c>
      <c r="C92" s="207">
        <v>0</v>
      </c>
      <c r="D92" s="207">
        <v>20</v>
      </c>
      <c r="E92" s="207">
        <v>478</v>
      </c>
      <c r="F92" s="208">
        <v>0</v>
      </c>
      <c r="G92" s="209">
        <v>12</v>
      </c>
      <c r="H92" s="210">
        <v>284</v>
      </c>
      <c r="I92" s="211">
        <f>(+H92-E92)/E92</f>
        <v>-0.40585774058577406</v>
      </c>
    </row>
    <row r="93" spans="1:9">
      <c r="A93" s="192" t="s">
        <v>390</v>
      </c>
      <c r="B93" s="193" t="s">
        <v>340</v>
      </c>
      <c r="C93" s="194">
        <v>36</v>
      </c>
      <c r="D93" s="194">
        <v>36</v>
      </c>
      <c r="E93" s="194">
        <v>58</v>
      </c>
      <c r="F93" s="195">
        <v>0</v>
      </c>
      <c r="G93" s="196">
        <v>0</v>
      </c>
      <c r="H93" s="197">
        <v>0</v>
      </c>
      <c r="I93" s="198">
        <f>(+H93-E93)/E93</f>
        <v>-1</v>
      </c>
    </row>
    <row r="94" spans="1:9">
      <c r="A94" s="199" t="s">
        <v>391</v>
      </c>
      <c r="B94" s="200" t="s">
        <v>323</v>
      </c>
      <c r="C94" s="201">
        <v>0</v>
      </c>
      <c r="D94" s="201">
        <v>0</v>
      </c>
      <c r="E94" s="201">
        <v>0</v>
      </c>
      <c r="F94" s="202">
        <v>0</v>
      </c>
      <c r="G94" s="203">
        <v>1</v>
      </c>
      <c r="H94" s="204">
        <v>21</v>
      </c>
      <c r="I94" s="173" t="s">
        <v>324</v>
      </c>
    </row>
    <row r="95" spans="1:9">
      <c r="A95" s="199"/>
      <c r="B95" s="200" t="s">
        <v>332</v>
      </c>
      <c r="C95" s="201">
        <v>0</v>
      </c>
      <c r="D95" s="201">
        <v>9</v>
      </c>
      <c r="E95" s="201">
        <v>220</v>
      </c>
      <c r="F95" s="202">
        <v>0</v>
      </c>
      <c r="G95" s="203">
        <v>0</v>
      </c>
      <c r="H95" s="204">
        <v>0</v>
      </c>
      <c r="I95" s="173">
        <v>-1</v>
      </c>
    </row>
    <row r="96" spans="1:9">
      <c r="A96" s="199"/>
      <c r="B96" s="200" t="s">
        <v>408</v>
      </c>
      <c r="C96" s="201">
        <v>1</v>
      </c>
      <c r="D96" s="201">
        <v>1</v>
      </c>
      <c r="E96" s="201">
        <v>2</v>
      </c>
      <c r="F96" s="202">
        <v>0</v>
      </c>
      <c r="G96" s="203">
        <v>0</v>
      </c>
      <c r="H96" s="204">
        <v>0</v>
      </c>
      <c r="I96" s="173">
        <v>-1</v>
      </c>
    </row>
    <row r="97" spans="1:9">
      <c r="A97" s="199"/>
      <c r="B97" s="200" t="s">
        <v>351</v>
      </c>
      <c r="C97" s="201">
        <v>0</v>
      </c>
      <c r="D97" s="201">
        <v>1</v>
      </c>
      <c r="E97" s="201">
        <v>2</v>
      </c>
      <c r="F97" s="202">
        <v>0</v>
      </c>
      <c r="G97" s="203">
        <v>0</v>
      </c>
      <c r="H97" s="204">
        <v>0</v>
      </c>
      <c r="I97" s="173">
        <v>-1</v>
      </c>
    </row>
    <row r="98" spans="1:9">
      <c r="A98" s="199"/>
      <c r="B98" s="200" t="s">
        <v>354</v>
      </c>
      <c r="C98" s="201">
        <v>0</v>
      </c>
      <c r="D98" s="201">
        <v>2269</v>
      </c>
      <c r="E98" s="201">
        <v>23</v>
      </c>
      <c r="F98" s="202">
        <v>60</v>
      </c>
      <c r="G98" s="203">
        <v>6950</v>
      </c>
      <c r="H98" s="204">
        <v>73</v>
      </c>
      <c r="I98" s="173">
        <f>(+H98-E98)/E98</f>
        <v>2.1739130434782608</v>
      </c>
    </row>
    <row r="99" spans="1:9">
      <c r="A99" s="205"/>
      <c r="B99" s="206" t="s">
        <v>356</v>
      </c>
      <c r="C99" s="207">
        <v>162</v>
      </c>
      <c r="D99" s="207">
        <v>14636</v>
      </c>
      <c r="E99" s="207">
        <v>194</v>
      </c>
      <c r="F99" s="208">
        <v>60</v>
      </c>
      <c r="G99" s="209">
        <v>4960</v>
      </c>
      <c r="H99" s="210">
        <v>75</v>
      </c>
      <c r="I99" s="211">
        <f>(+H99-E99)/E99</f>
        <v>-0.61340206185567014</v>
      </c>
    </row>
    <row r="100" spans="1:9">
      <c r="A100" s="199" t="s">
        <v>409</v>
      </c>
      <c r="B100" s="200" t="s">
        <v>341</v>
      </c>
      <c r="C100" s="201">
        <v>18</v>
      </c>
      <c r="D100" s="201">
        <v>72</v>
      </c>
      <c r="E100" s="201">
        <v>24</v>
      </c>
      <c r="F100" s="202">
        <v>0</v>
      </c>
      <c r="G100" s="203">
        <v>0</v>
      </c>
      <c r="H100" s="204">
        <v>0</v>
      </c>
      <c r="I100" s="173">
        <f>(+H100-E100)/E100</f>
        <v>-1</v>
      </c>
    </row>
    <row r="101" spans="1:9">
      <c r="A101" s="205"/>
      <c r="B101" s="206" t="s">
        <v>339</v>
      </c>
      <c r="C101" s="207">
        <v>0</v>
      </c>
      <c r="D101" s="207">
        <v>0</v>
      </c>
      <c r="E101" s="207">
        <v>0</v>
      </c>
      <c r="F101" s="208">
        <v>18</v>
      </c>
      <c r="G101" s="209">
        <v>72</v>
      </c>
      <c r="H101" s="210">
        <v>24</v>
      </c>
      <c r="I101" s="211" t="s">
        <v>324</v>
      </c>
    </row>
    <row r="102" spans="1:9">
      <c r="A102" s="199" t="s">
        <v>393</v>
      </c>
      <c r="B102" s="200" t="s">
        <v>332</v>
      </c>
      <c r="C102" s="201">
        <v>0</v>
      </c>
      <c r="D102" s="201">
        <v>9</v>
      </c>
      <c r="E102" s="201">
        <v>252</v>
      </c>
      <c r="F102" s="202">
        <v>0</v>
      </c>
      <c r="G102" s="203">
        <v>0</v>
      </c>
      <c r="H102" s="204">
        <v>0</v>
      </c>
      <c r="I102" s="173">
        <f>(+H102-E102)/E102</f>
        <v>-1</v>
      </c>
    </row>
    <row r="103" spans="1:9">
      <c r="A103" s="199"/>
      <c r="B103" s="200" t="s">
        <v>348</v>
      </c>
      <c r="C103" s="201">
        <v>0</v>
      </c>
      <c r="D103" s="201">
        <v>0</v>
      </c>
      <c r="E103" s="201">
        <v>0</v>
      </c>
      <c r="F103" s="202">
        <v>0</v>
      </c>
      <c r="G103" s="203">
        <v>5</v>
      </c>
      <c r="H103" s="204">
        <v>83</v>
      </c>
      <c r="I103" s="173" t="s">
        <v>324</v>
      </c>
    </row>
    <row r="104" spans="1:9">
      <c r="A104" s="192" t="s">
        <v>348</v>
      </c>
      <c r="B104" s="193" t="s">
        <v>326</v>
      </c>
      <c r="C104" s="194">
        <v>0</v>
      </c>
      <c r="D104" s="194">
        <v>36</v>
      </c>
      <c r="E104" s="194">
        <v>890</v>
      </c>
      <c r="F104" s="195">
        <v>0</v>
      </c>
      <c r="G104" s="196">
        <v>0</v>
      </c>
      <c r="H104" s="197">
        <v>0</v>
      </c>
      <c r="I104" s="277">
        <f>(+H104-E104)/E104</f>
        <v>-1</v>
      </c>
    </row>
    <row r="105" spans="1:9">
      <c r="A105" s="212" t="s">
        <v>394</v>
      </c>
      <c r="B105" s="213" t="s">
        <v>359</v>
      </c>
      <c r="C105" s="214">
        <v>0</v>
      </c>
      <c r="D105" s="214">
        <v>0</v>
      </c>
      <c r="E105" s="214">
        <v>0</v>
      </c>
      <c r="F105" s="215">
        <v>400</v>
      </c>
      <c r="G105" s="216">
        <v>400</v>
      </c>
      <c r="H105" s="217">
        <v>510</v>
      </c>
      <c r="I105" s="218" t="s">
        <v>324</v>
      </c>
    </row>
    <row r="106" spans="1:9">
      <c r="A106" s="205"/>
      <c r="B106" s="206" t="s">
        <v>364</v>
      </c>
      <c r="C106" s="207">
        <v>0</v>
      </c>
      <c r="D106" s="207">
        <v>0</v>
      </c>
      <c r="E106" s="207">
        <v>0</v>
      </c>
      <c r="F106" s="208">
        <v>0</v>
      </c>
      <c r="G106" s="209">
        <v>6</v>
      </c>
      <c r="H106" s="210">
        <v>152</v>
      </c>
      <c r="I106" s="219" t="s">
        <v>324</v>
      </c>
    </row>
    <row r="107" spans="1:9">
      <c r="A107" s="199" t="s">
        <v>395</v>
      </c>
      <c r="B107" s="200" t="s">
        <v>337</v>
      </c>
      <c r="C107" s="201">
        <v>0</v>
      </c>
      <c r="D107" s="201">
        <v>0</v>
      </c>
      <c r="E107" s="201">
        <v>0</v>
      </c>
      <c r="F107" s="202">
        <v>0</v>
      </c>
      <c r="G107" s="203">
        <v>1</v>
      </c>
      <c r="H107" s="204">
        <v>5</v>
      </c>
      <c r="I107" s="173" t="s">
        <v>324</v>
      </c>
    </row>
    <row r="108" spans="1:9">
      <c r="A108" s="199"/>
      <c r="B108" s="200" t="s">
        <v>339</v>
      </c>
      <c r="C108" s="201">
        <v>108</v>
      </c>
      <c r="D108" s="201">
        <v>3846</v>
      </c>
      <c r="E108" s="201">
        <v>109</v>
      </c>
      <c r="F108" s="202">
        <v>125</v>
      </c>
      <c r="G108" s="203">
        <v>7018</v>
      </c>
      <c r="H108" s="204">
        <v>123</v>
      </c>
      <c r="I108" s="173">
        <v>-1</v>
      </c>
    </row>
    <row r="109" spans="1:9">
      <c r="A109" s="199"/>
      <c r="B109" s="200" t="s">
        <v>338</v>
      </c>
      <c r="C109" s="201">
        <v>144</v>
      </c>
      <c r="D109" s="201">
        <v>5322</v>
      </c>
      <c r="E109" s="201">
        <v>141</v>
      </c>
      <c r="F109" s="202">
        <v>0</v>
      </c>
      <c r="G109" s="203">
        <v>0</v>
      </c>
      <c r="H109" s="204">
        <v>0</v>
      </c>
      <c r="I109" s="173">
        <v>-1</v>
      </c>
    </row>
    <row r="110" spans="1:9">
      <c r="A110" s="199"/>
      <c r="B110" s="200" t="s">
        <v>341</v>
      </c>
      <c r="C110" s="201">
        <v>18</v>
      </c>
      <c r="D110" s="201">
        <v>1593</v>
      </c>
      <c r="E110" s="201">
        <v>16</v>
      </c>
      <c r="F110" s="202">
        <v>0</v>
      </c>
      <c r="G110" s="203">
        <v>0</v>
      </c>
      <c r="H110" s="204">
        <v>0</v>
      </c>
      <c r="I110" s="173">
        <v>-1</v>
      </c>
    </row>
    <row r="111" spans="1:9">
      <c r="A111" s="205"/>
      <c r="B111" s="206" t="s">
        <v>348</v>
      </c>
      <c r="C111" s="207">
        <v>0</v>
      </c>
      <c r="D111" s="207">
        <v>12</v>
      </c>
      <c r="E111" s="207">
        <v>200</v>
      </c>
      <c r="F111" s="208">
        <v>0</v>
      </c>
      <c r="G111" s="209">
        <v>0</v>
      </c>
      <c r="H111" s="210">
        <v>0</v>
      </c>
      <c r="I111" s="211">
        <v>-1</v>
      </c>
    </row>
    <row r="112" spans="1:9">
      <c r="A112" s="192" t="s">
        <v>396</v>
      </c>
      <c r="B112" s="193" t="s">
        <v>350</v>
      </c>
      <c r="C112" s="194">
        <v>0</v>
      </c>
      <c r="D112" s="194">
        <v>0</v>
      </c>
      <c r="E112" s="194">
        <v>0</v>
      </c>
      <c r="F112" s="195">
        <v>83</v>
      </c>
      <c r="G112" s="196">
        <v>4928</v>
      </c>
      <c r="H112" s="197">
        <v>88</v>
      </c>
      <c r="I112" s="198" t="s">
        <v>324</v>
      </c>
    </row>
    <row r="113" spans="1:9">
      <c r="A113" s="199" t="s">
        <v>397</v>
      </c>
      <c r="B113" s="200" t="s">
        <v>332</v>
      </c>
      <c r="C113" s="201">
        <v>0</v>
      </c>
      <c r="D113" s="201">
        <v>460</v>
      </c>
      <c r="E113" s="201">
        <v>23</v>
      </c>
      <c r="F113" s="202">
        <v>0</v>
      </c>
      <c r="G113" s="203">
        <v>0</v>
      </c>
      <c r="H113" s="204">
        <v>0</v>
      </c>
      <c r="I113" s="173">
        <f>(+H113-E113)/E113</f>
        <v>-1</v>
      </c>
    </row>
    <row r="114" spans="1:9">
      <c r="A114" s="199"/>
      <c r="B114" s="200" t="s">
        <v>360</v>
      </c>
      <c r="C114" s="201">
        <v>749</v>
      </c>
      <c r="D114" s="201">
        <v>44940</v>
      </c>
      <c r="E114" s="201">
        <v>1128</v>
      </c>
      <c r="F114" s="202">
        <v>4604</v>
      </c>
      <c r="G114" s="203">
        <v>276300</v>
      </c>
      <c r="H114" s="204">
        <v>6935</v>
      </c>
      <c r="I114" s="173">
        <v>-1</v>
      </c>
    </row>
    <row r="115" spans="1:9">
      <c r="A115" s="205"/>
      <c r="B115" s="206" t="s">
        <v>363</v>
      </c>
      <c r="C115" s="207">
        <v>54</v>
      </c>
      <c r="D115" s="207">
        <v>2700</v>
      </c>
      <c r="E115" s="207">
        <v>69</v>
      </c>
      <c r="F115" s="208">
        <v>0</v>
      </c>
      <c r="G115" s="209">
        <v>0</v>
      </c>
      <c r="H115" s="210">
        <v>0</v>
      </c>
      <c r="I115" s="211">
        <f>(+H115-E115)/E115</f>
        <v>-1</v>
      </c>
    </row>
    <row r="116" spans="1:9">
      <c r="A116" s="192" t="s">
        <v>398</v>
      </c>
      <c r="B116" s="193" t="s">
        <v>356</v>
      </c>
      <c r="C116" s="194">
        <v>21</v>
      </c>
      <c r="D116" s="194">
        <v>2205</v>
      </c>
      <c r="E116" s="194">
        <v>24</v>
      </c>
      <c r="F116" s="195">
        <v>0</v>
      </c>
      <c r="G116" s="196">
        <v>0</v>
      </c>
      <c r="H116" s="197">
        <v>0</v>
      </c>
      <c r="I116" s="198">
        <f>(+H116-E116)/E116</f>
        <v>-1</v>
      </c>
    </row>
    <row r="117" spans="1:9">
      <c r="A117" s="199" t="s">
        <v>399</v>
      </c>
      <c r="B117" s="200" t="s">
        <v>332</v>
      </c>
      <c r="C117" s="201">
        <v>0</v>
      </c>
      <c r="D117" s="201">
        <v>10219</v>
      </c>
      <c r="E117" s="201">
        <v>224</v>
      </c>
      <c r="F117" s="202">
        <v>0</v>
      </c>
      <c r="G117" s="203">
        <v>0</v>
      </c>
      <c r="H117" s="204">
        <v>0</v>
      </c>
      <c r="I117" s="173">
        <f>(+H117-E117)/E117</f>
        <v>-1</v>
      </c>
    </row>
    <row r="118" spans="1:9">
      <c r="A118" s="199"/>
      <c r="B118" s="200" t="s">
        <v>339</v>
      </c>
      <c r="C118" s="201">
        <v>106</v>
      </c>
      <c r="D118" s="201">
        <v>424</v>
      </c>
      <c r="E118" s="201">
        <v>139</v>
      </c>
      <c r="F118" s="202">
        <v>162</v>
      </c>
      <c r="G118" s="203">
        <v>648</v>
      </c>
      <c r="H118" s="204">
        <v>212</v>
      </c>
      <c r="I118" s="173">
        <v>-1</v>
      </c>
    </row>
    <row r="119" spans="1:9">
      <c r="A119" s="199"/>
      <c r="B119" s="200" t="s">
        <v>340</v>
      </c>
      <c r="C119" s="201">
        <v>0</v>
      </c>
      <c r="D119" s="201">
        <v>0</v>
      </c>
      <c r="E119" s="201">
        <v>0</v>
      </c>
      <c r="F119" s="202">
        <v>18</v>
      </c>
      <c r="G119" s="203">
        <v>72</v>
      </c>
      <c r="H119" s="204">
        <v>24</v>
      </c>
      <c r="I119" s="276" t="s">
        <v>324</v>
      </c>
    </row>
    <row r="120" spans="1:9">
      <c r="A120" s="199"/>
      <c r="B120" s="200" t="s">
        <v>513</v>
      </c>
      <c r="C120" s="201">
        <v>0</v>
      </c>
      <c r="D120" s="201">
        <v>0</v>
      </c>
      <c r="E120" s="201">
        <v>0</v>
      </c>
      <c r="F120" s="202">
        <v>40</v>
      </c>
      <c r="G120" s="203">
        <v>160</v>
      </c>
      <c r="H120" s="204">
        <v>42</v>
      </c>
      <c r="I120" s="276" t="s">
        <v>324</v>
      </c>
    </row>
    <row r="121" spans="1:9">
      <c r="A121" s="205"/>
      <c r="B121" s="206" t="s">
        <v>514</v>
      </c>
      <c r="C121" s="207">
        <v>0</v>
      </c>
      <c r="D121" s="207">
        <v>0</v>
      </c>
      <c r="E121" s="207">
        <v>0</v>
      </c>
      <c r="F121" s="208">
        <v>40</v>
      </c>
      <c r="G121" s="209">
        <v>160</v>
      </c>
      <c r="H121" s="210">
        <v>42</v>
      </c>
      <c r="I121" s="211" t="s">
        <v>324</v>
      </c>
    </row>
    <row r="122" spans="1:9">
      <c r="A122" s="199" t="s">
        <v>400</v>
      </c>
      <c r="B122" s="200" t="s">
        <v>350</v>
      </c>
      <c r="C122" s="201">
        <v>126</v>
      </c>
      <c r="D122" s="201">
        <v>6902</v>
      </c>
      <c r="E122" s="201">
        <v>136</v>
      </c>
      <c r="F122" s="202">
        <v>336</v>
      </c>
      <c r="G122" s="203">
        <v>18816</v>
      </c>
      <c r="H122" s="204">
        <v>371</v>
      </c>
      <c r="I122" s="173">
        <f>(+H122-E122)/E122</f>
        <v>1.7279411764705883</v>
      </c>
    </row>
    <row r="123" spans="1:9">
      <c r="A123" s="199"/>
      <c r="B123" s="200" t="s">
        <v>356</v>
      </c>
      <c r="C123" s="201">
        <v>1651</v>
      </c>
      <c r="D123" s="201">
        <v>120070</v>
      </c>
      <c r="E123" s="201">
        <v>2088</v>
      </c>
      <c r="F123" s="202">
        <v>2472</v>
      </c>
      <c r="G123" s="203">
        <v>219602</v>
      </c>
      <c r="H123" s="204">
        <v>2929</v>
      </c>
      <c r="I123" s="173">
        <v>-1</v>
      </c>
    </row>
    <row r="124" spans="1:9">
      <c r="A124" s="205"/>
      <c r="B124" s="206" t="s">
        <v>357</v>
      </c>
      <c r="C124" s="207">
        <v>0</v>
      </c>
      <c r="D124" s="207">
        <v>0</v>
      </c>
      <c r="E124" s="207">
        <v>0</v>
      </c>
      <c r="F124" s="208">
        <v>0</v>
      </c>
      <c r="G124" s="209">
        <v>5000</v>
      </c>
      <c r="H124" s="210">
        <v>70</v>
      </c>
      <c r="I124" s="211" t="s">
        <v>324</v>
      </c>
    </row>
    <row r="125" spans="1:9">
      <c r="A125" s="212" t="s">
        <v>401</v>
      </c>
      <c r="B125" s="213" t="s">
        <v>339</v>
      </c>
      <c r="C125" s="214">
        <v>128</v>
      </c>
      <c r="D125" s="214">
        <v>128</v>
      </c>
      <c r="E125" s="214">
        <v>207</v>
      </c>
      <c r="F125" s="215">
        <v>0</v>
      </c>
      <c r="G125" s="216">
        <v>0</v>
      </c>
      <c r="H125" s="217">
        <v>0</v>
      </c>
      <c r="I125" s="271">
        <f>(+H125-E125)/E125</f>
        <v>-1</v>
      </c>
    </row>
    <row r="126" spans="1:9">
      <c r="A126" s="205"/>
      <c r="B126" s="206" t="s">
        <v>346</v>
      </c>
      <c r="C126" s="207">
        <v>0</v>
      </c>
      <c r="D126" s="207">
        <v>983</v>
      </c>
      <c r="E126" s="207">
        <v>25</v>
      </c>
      <c r="F126" s="208">
        <v>0</v>
      </c>
      <c r="G126" s="209">
        <v>0</v>
      </c>
      <c r="H126" s="210">
        <v>0</v>
      </c>
      <c r="I126" s="211">
        <f>(+H126-E126)/E126</f>
        <v>-1</v>
      </c>
    </row>
    <row r="127" spans="1:9">
      <c r="A127" s="199" t="s">
        <v>402</v>
      </c>
      <c r="B127" s="200" t="s">
        <v>350</v>
      </c>
      <c r="C127" s="201">
        <v>0</v>
      </c>
      <c r="D127" s="201">
        <v>0</v>
      </c>
      <c r="E127" s="201">
        <v>0</v>
      </c>
      <c r="F127" s="202">
        <v>566</v>
      </c>
      <c r="G127" s="203">
        <v>41656</v>
      </c>
      <c r="H127" s="204">
        <v>610</v>
      </c>
      <c r="I127" s="173" t="s">
        <v>324</v>
      </c>
    </row>
    <row r="128" spans="1:9">
      <c r="A128" s="205"/>
      <c r="B128" s="206" t="s">
        <v>356</v>
      </c>
      <c r="C128" s="207">
        <v>0</v>
      </c>
      <c r="D128" s="207">
        <v>0</v>
      </c>
      <c r="E128" s="207">
        <v>0</v>
      </c>
      <c r="F128" s="208">
        <v>220</v>
      </c>
      <c r="G128" s="209">
        <v>18625</v>
      </c>
      <c r="H128" s="210">
        <v>264</v>
      </c>
      <c r="I128" s="211" t="s">
        <v>324</v>
      </c>
    </row>
    <row r="129" spans="1:9">
      <c r="A129" s="192" t="s">
        <v>403</v>
      </c>
      <c r="B129" s="193" t="s">
        <v>355</v>
      </c>
      <c r="C129" s="194">
        <v>0</v>
      </c>
      <c r="D129" s="194">
        <v>0</v>
      </c>
      <c r="E129" s="194">
        <v>0</v>
      </c>
      <c r="F129" s="195">
        <v>0</v>
      </c>
      <c r="G129" s="196">
        <v>2</v>
      </c>
      <c r="H129" s="197">
        <v>48</v>
      </c>
      <c r="I129" s="198" t="s">
        <v>324</v>
      </c>
    </row>
    <row r="130" spans="1:9">
      <c r="A130" s="199" t="s">
        <v>404</v>
      </c>
      <c r="B130" s="200" t="s">
        <v>326</v>
      </c>
      <c r="C130" s="201">
        <v>0</v>
      </c>
      <c r="D130" s="201">
        <v>53</v>
      </c>
      <c r="E130" s="201">
        <v>1466</v>
      </c>
      <c r="F130" s="202">
        <v>0</v>
      </c>
      <c r="G130" s="203">
        <v>68</v>
      </c>
      <c r="H130" s="204">
        <v>1673</v>
      </c>
      <c r="I130" s="173" t="s">
        <v>324</v>
      </c>
    </row>
    <row r="131" spans="1:9">
      <c r="A131" s="199"/>
      <c r="B131" s="200" t="s">
        <v>335</v>
      </c>
      <c r="C131" s="201">
        <v>0</v>
      </c>
      <c r="D131" s="201">
        <v>0</v>
      </c>
      <c r="E131" s="201">
        <v>0</v>
      </c>
      <c r="F131" s="202">
        <v>0</v>
      </c>
      <c r="G131" s="203">
        <v>10500</v>
      </c>
      <c r="H131" s="204">
        <v>212</v>
      </c>
      <c r="I131" s="173" t="s">
        <v>324</v>
      </c>
    </row>
    <row r="132" spans="1:9">
      <c r="A132" s="205"/>
      <c r="B132" s="206" t="s">
        <v>359</v>
      </c>
      <c r="C132" s="207">
        <v>2081</v>
      </c>
      <c r="D132" s="207">
        <v>21575</v>
      </c>
      <c r="E132" s="207">
        <v>2699</v>
      </c>
      <c r="F132" s="208">
        <v>0</v>
      </c>
      <c r="G132" s="209">
        <v>0</v>
      </c>
      <c r="H132" s="210">
        <v>0</v>
      </c>
      <c r="I132" s="211">
        <f t="shared" ref="I132:I142" si="1">(+H132-E132)/E132</f>
        <v>-1</v>
      </c>
    </row>
    <row r="133" spans="1:9">
      <c r="A133" s="199" t="s">
        <v>405</v>
      </c>
      <c r="B133" s="200" t="s">
        <v>322</v>
      </c>
      <c r="C133" s="201">
        <v>80</v>
      </c>
      <c r="D133" s="201">
        <v>100</v>
      </c>
      <c r="E133" s="201">
        <v>99</v>
      </c>
      <c r="F133" s="202">
        <v>0</v>
      </c>
      <c r="G133" s="203">
        <v>0</v>
      </c>
      <c r="H133" s="204">
        <v>0</v>
      </c>
      <c r="I133" s="173">
        <f t="shared" si="1"/>
        <v>-1</v>
      </c>
    </row>
    <row r="134" spans="1:9">
      <c r="A134" s="199"/>
      <c r="B134" s="200" t="s">
        <v>327</v>
      </c>
      <c r="C134" s="201">
        <v>64</v>
      </c>
      <c r="D134" s="201">
        <v>64</v>
      </c>
      <c r="E134" s="201">
        <v>78</v>
      </c>
      <c r="F134" s="202">
        <v>0</v>
      </c>
      <c r="G134" s="203">
        <v>0</v>
      </c>
      <c r="H134" s="204">
        <v>0</v>
      </c>
      <c r="I134" s="173">
        <f t="shared" si="1"/>
        <v>-1</v>
      </c>
    </row>
    <row r="135" spans="1:9">
      <c r="A135" s="199"/>
      <c r="B135" s="200" t="s">
        <v>331</v>
      </c>
      <c r="C135" s="201">
        <v>100</v>
      </c>
      <c r="D135" s="201">
        <v>6000</v>
      </c>
      <c r="E135" s="201">
        <v>136</v>
      </c>
      <c r="F135" s="202">
        <v>0</v>
      </c>
      <c r="G135" s="203">
        <v>0</v>
      </c>
      <c r="H135" s="204">
        <v>0</v>
      </c>
      <c r="I135" s="173">
        <f t="shared" si="1"/>
        <v>-1</v>
      </c>
    </row>
    <row r="136" spans="1:9">
      <c r="A136" s="199"/>
      <c r="B136" s="200" t="s">
        <v>332</v>
      </c>
      <c r="C136" s="201">
        <v>0</v>
      </c>
      <c r="D136" s="201">
        <v>4600</v>
      </c>
      <c r="E136" s="201">
        <v>105</v>
      </c>
      <c r="F136" s="202">
        <v>0</v>
      </c>
      <c r="G136" s="203">
        <v>0</v>
      </c>
      <c r="H136" s="204">
        <v>0</v>
      </c>
      <c r="I136" s="173">
        <f t="shared" si="1"/>
        <v>-1</v>
      </c>
    </row>
    <row r="137" spans="1:9">
      <c r="A137" s="199"/>
      <c r="B137" s="200" t="s">
        <v>339</v>
      </c>
      <c r="C137" s="201">
        <v>448</v>
      </c>
      <c r="D137" s="201">
        <v>448</v>
      </c>
      <c r="E137" s="201">
        <v>723</v>
      </c>
      <c r="F137" s="202">
        <v>144</v>
      </c>
      <c r="G137" s="203">
        <v>144</v>
      </c>
      <c r="H137" s="204">
        <v>232</v>
      </c>
      <c r="I137" s="173">
        <f t="shared" si="1"/>
        <v>-0.67911479944674968</v>
      </c>
    </row>
    <row r="138" spans="1:9">
      <c r="A138" s="199"/>
      <c r="B138" s="200" t="s">
        <v>340</v>
      </c>
      <c r="C138" s="201">
        <v>3514</v>
      </c>
      <c r="D138" s="201">
        <v>3991</v>
      </c>
      <c r="E138" s="201">
        <v>6030</v>
      </c>
      <c r="F138" s="202">
        <v>1853</v>
      </c>
      <c r="G138" s="203">
        <v>2086</v>
      </c>
      <c r="H138" s="204">
        <v>2788</v>
      </c>
      <c r="I138" s="173">
        <f t="shared" si="1"/>
        <v>-0.53764510779436148</v>
      </c>
    </row>
    <row r="139" spans="1:9">
      <c r="A139" s="199"/>
      <c r="B139" s="200" t="s">
        <v>342</v>
      </c>
      <c r="C139" s="201">
        <v>0</v>
      </c>
      <c r="D139" s="201">
        <v>295</v>
      </c>
      <c r="E139" s="201">
        <v>6637</v>
      </c>
      <c r="F139" s="202">
        <v>16</v>
      </c>
      <c r="G139" s="203">
        <v>304</v>
      </c>
      <c r="H139" s="204">
        <v>6499</v>
      </c>
      <c r="I139" s="173">
        <f t="shared" si="1"/>
        <v>-2.0792526744010848E-2</v>
      </c>
    </row>
    <row r="140" spans="1:9">
      <c r="A140" s="199"/>
      <c r="B140" s="200" t="s">
        <v>343</v>
      </c>
      <c r="C140" s="201">
        <v>308</v>
      </c>
      <c r="D140" s="201">
        <v>308</v>
      </c>
      <c r="E140" s="201">
        <v>550</v>
      </c>
      <c r="F140" s="202">
        <v>0</v>
      </c>
      <c r="G140" s="203">
        <v>0</v>
      </c>
      <c r="H140" s="204">
        <v>0</v>
      </c>
      <c r="I140" s="173">
        <f t="shared" si="1"/>
        <v>-1</v>
      </c>
    </row>
    <row r="141" spans="1:9">
      <c r="A141" s="199"/>
      <c r="B141" s="200" t="s">
        <v>344</v>
      </c>
      <c r="C141" s="201">
        <v>174</v>
      </c>
      <c r="D141" s="201">
        <v>174</v>
      </c>
      <c r="E141" s="201">
        <v>281</v>
      </c>
      <c r="F141" s="202">
        <v>140</v>
      </c>
      <c r="G141" s="203">
        <v>140</v>
      </c>
      <c r="H141" s="204">
        <v>226</v>
      </c>
      <c r="I141" s="173">
        <f t="shared" si="1"/>
        <v>-0.19572953736654805</v>
      </c>
    </row>
    <row r="142" spans="1:9">
      <c r="A142" s="199"/>
      <c r="B142" s="200" t="s">
        <v>350</v>
      </c>
      <c r="C142" s="201">
        <v>189</v>
      </c>
      <c r="D142" s="201">
        <v>10584</v>
      </c>
      <c r="E142" s="201">
        <v>209</v>
      </c>
      <c r="F142" s="202">
        <v>21</v>
      </c>
      <c r="G142" s="203">
        <v>1176</v>
      </c>
      <c r="H142" s="204">
        <v>23</v>
      </c>
      <c r="I142" s="173">
        <f t="shared" si="1"/>
        <v>-0.88995215311004783</v>
      </c>
    </row>
    <row r="143" spans="1:9">
      <c r="A143" s="199"/>
      <c r="B143" s="200" t="s">
        <v>351</v>
      </c>
      <c r="C143" s="201">
        <v>0</v>
      </c>
      <c r="D143" s="201">
        <v>0</v>
      </c>
      <c r="E143" s="201">
        <v>0</v>
      </c>
      <c r="F143" s="202">
        <v>0</v>
      </c>
      <c r="G143" s="203">
        <v>4</v>
      </c>
      <c r="H143" s="204">
        <v>14</v>
      </c>
      <c r="I143" s="173" t="s">
        <v>324</v>
      </c>
    </row>
    <row r="144" spans="1:9">
      <c r="A144" s="199"/>
      <c r="B144" s="200" t="s">
        <v>512</v>
      </c>
      <c r="C144" s="201">
        <v>0</v>
      </c>
      <c r="D144" s="201">
        <v>0</v>
      </c>
      <c r="E144" s="201">
        <v>0</v>
      </c>
      <c r="F144" s="202">
        <v>0</v>
      </c>
      <c r="G144" s="203">
        <v>3</v>
      </c>
      <c r="H144" s="204">
        <v>19</v>
      </c>
      <c r="I144" s="173" t="s">
        <v>324</v>
      </c>
    </row>
    <row r="145" spans="1:10">
      <c r="A145" s="199"/>
      <c r="B145" s="200" t="s">
        <v>356</v>
      </c>
      <c r="C145" s="201">
        <v>141</v>
      </c>
      <c r="D145" s="201">
        <v>8963</v>
      </c>
      <c r="E145" s="201">
        <v>177</v>
      </c>
      <c r="F145" s="202">
        <v>200</v>
      </c>
      <c r="G145" s="203">
        <v>12710</v>
      </c>
      <c r="H145" s="204">
        <v>257</v>
      </c>
      <c r="I145" s="173">
        <f>(+H145-E145)/E145</f>
        <v>0.4519774011299435</v>
      </c>
    </row>
    <row r="146" spans="1:10">
      <c r="A146" s="199"/>
      <c r="B146" s="200" t="s">
        <v>357</v>
      </c>
      <c r="C146" s="201">
        <v>0</v>
      </c>
      <c r="D146" s="201">
        <v>48646</v>
      </c>
      <c r="E146" s="201">
        <v>771</v>
      </c>
      <c r="F146" s="202">
        <v>0</v>
      </c>
      <c r="G146" s="203">
        <v>26246</v>
      </c>
      <c r="H146" s="204">
        <v>387</v>
      </c>
      <c r="I146" s="173">
        <f>(+H146-E146)/E146</f>
        <v>-0.49805447470817121</v>
      </c>
    </row>
    <row r="147" spans="1:10">
      <c r="A147" s="205"/>
      <c r="B147" s="206" t="s">
        <v>366</v>
      </c>
      <c r="C147" s="207">
        <v>0</v>
      </c>
      <c r="D147" s="207">
        <v>10</v>
      </c>
      <c r="E147" s="207">
        <v>10</v>
      </c>
      <c r="F147" s="208">
        <v>5</v>
      </c>
      <c r="G147" s="209">
        <v>5</v>
      </c>
      <c r="H147" s="210">
        <v>5</v>
      </c>
      <c r="I147" s="211">
        <f>(+H147-E147)/E147</f>
        <v>-0.5</v>
      </c>
    </row>
    <row r="148" spans="1:10">
      <c r="A148" s="220"/>
      <c r="B148" s="221" t="s">
        <v>410</v>
      </c>
      <c r="C148" s="222">
        <f t="shared" ref="C148:H148" si="2">SUM(C14:C147)</f>
        <v>97859</v>
      </c>
      <c r="D148" s="222">
        <f t="shared" si="2"/>
        <v>3529406</v>
      </c>
      <c r="E148" s="222">
        <f t="shared" si="2"/>
        <v>176424</v>
      </c>
      <c r="F148" s="223">
        <f t="shared" si="2"/>
        <v>131358</v>
      </c>
      <c r="G148" s="224">
        <f t="shared" si="2"/>
        <v>4656049</v>
      </c>
      <c r="H148" s="224">
        <f t="shared" si="2"/>
        <v>214015</v>
      </c>
      <c r="I148" s="225">
        <f>(+H148-E148)/E148</f>
        <v>0.21307191765292705</v>
      </c>
      <c r="J148" s="226"/>
    </row>
    <row r="149" spans="1:10" s="8" customFormat="1" ht="5.0999999999999996" customHeight="1">
      <c r="A149" s="227"/>
      <c r="B149" s="151"/>
      <c r="C149" s="113"/>
      <c r="D149" s="113"/>
      <c r="E149" s="113"/>
      <c r="F149" s="111"/>
      <c r="G149" s="113"/>
      <c r="H149" s="113"/>
      <c r="I149" s="152"/>
      <c r="J149" s="228"/>
    </row>
    <row r="150" spans="1:10">
      <c r="F150" s="229"/>
      <c r="G150" s="293" t="s">
        <v>368</v>
      </c>
      <c r="H150" s="293"/>
      <c r="I150" s="230">
        <f>(+F148-C148)/C148</f>
        <v>0.3423190508793264</v>
      </c>
    </row>
  </sheetData>
  <mergeCells count="2">
    <mergeCell ref="A10:D11"/>
    <mergeCell ref="G150:H150"/>
  </mergeCells>
  <pageMargins left="0.82638888888888895" right="0.196527777777778" top="0.39305555555555599" bottom="0.43263888888888902" header="0.51180555555555496" footer="0"/>
  <pageSetup paperSize="9" scale="94" firstPageNumber="0" orientation="portrait" horizontalDpi="300" verticalDpi="300"/>
  <headerFooter>
    <oddFooter>&amp;CForm.1034 - 22/11/00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9:AMH70"/>
  <sheetViews>
    <sheetView showGridLines="0" zoomScaleNormal="100" workbookViewId="0">
      <selection activeCell="M72" sqref="M72"/>
    </sheetView>
  </sheetViews>
  <sheetFormatPr baseColWidth="10" defaultColWidth="8.85546875" defaultRowHeight="12.75"/>
  <cols>
    <col min="1" max="1" width="5.5703125" style="7" customWidth="1"/>
    <col min="2" max="2" width="6.42578125" style="7" customWidth="1"/>
    <col min="3" max="3" width="6.140625" style="7" customWidth="1"/>
    <col min="4" max="4" width="6.85546875" style="7" customWidth="1"/>
    <col min="5" max="13" width="6.140625" style="7" customWidth="1"/>
    <col min="14" max="14" width="7.140625" style="7" customWidth="1"/>
    <col min="15" max="1022" width="11.42578125" style="7" customWidth="1"/>
    <col min="1023" max="1024" width="11.42578125" customWidth="1"/>
  </cols>
  <sheetData>
    <row r="9" spans="1:14" ht="12.75" customHeight="1">
      <c r="A9" s="294" t="s">
        <v>411</v>
      </c>
      <c r="B9" s="294"/>
      <c r="C9" s="294"/>
      <c r="D9" s="294"/>
      <c r="E9" s="294"/>
      <c r="F9" s="294"/>
      <c r="G9" s="16"/>
      <c r="H9" s="16"/>
      <c r="I9" s="16"/>
      <c r="J9" s="16"/>
      <c r="K9" s="16"/>
      <c r="L9" s="231" t="str">
        <f>Principal!$C$11</f>
        <v>Datos al 31/12/2018</v>
      </c>
      <c r="M9" s="16"/>
      <c r="N9" s="16"/>
    </row>
    <row r="10" spans="1:14" ht="12.75" customHeight="1">
      <c r="A10" s="294"/>
      <c r="B10" s="294"/>
      <c r="C10" s="294"/>
      <c r="D10" s="294"/>
      <c r="E10" s="294"/>
      <c r="F10" s="294"/>
    </row>
    <row r="11" spans="1:14">
      <c r="A11" s="232" t="s">
        <v>412</v>
      </c>
      <c r="B11" s="232" t="s">
        <v>413</v>
      </c>
      <c r="C11" s="232" t="s">
        <v>414</v>
      </c>
      <c r="D11" s="232" t="s">
        <v>415</v>
      </c>
      <c r="E11" s="232" t="s">
        <v>416</v>
      </c>
      <c r="F11" s="232" t="s">
        <v>417</v>
      </c>
      <c r="G11" s="232" t="s">
        <v>418</v>
      </c>
      <c r="H11" s="232" t="s">
        <v>419</v>
      </c>
      <c r="I11" s="232" t="s">
        <v>420</v>
      </c>
      <c r="J11" s="232" t="s">
        <v>421</v>
      </c>
      <c r="K11" s="232" t="s">
        <v>422</v>
      </c>
      <c r="L11" s="232" t="s">
        <v>423</v>
      </c>
      <c r="M11" s="232" t="s">
        <v>424</v>
      </c>
      <c r="N11" s="232" t="s">
        <v>220</v>
      </c>
    </row>
    <row r="12" spans="1:14">
      <c r="A12" s="233" t="s">
        <v>425</v>
      </c>
      <c r="B12" s="234">
        <v>12833</v>
      </c>
      <c r="C12" s="234">
        <v>14572</v>
      </c>
      <c r="D12" s="234">
        <v>39507</v>
      </c>
      <c r="E12" s="234">
        <v>25094</v>
      </c>
      <c r="F12" s="234">
        <v>5573</v>
      </c>
      <c r="G12" s="234">
        <v>4734</v>
      </c>
      <c r="H12" s="234">
        <v>8560</v>
      </c>
      <c r="I12" s="234">
        <v>8584</v>
      </c>
      <c r="J12" s="234">
        <v>8603</v>
      </c>
      <c r="K12" s="234">
        <v>6368</v>
      </c>
      <c r="L12" s="234">
        <v>8604</v>
      </c>
      <c r="M12" s="234">
        <v>11940</v>
      </c>
      <c r="N12" s="235">
        <f>SUM(B12:M12)</f>
        <v>154972</v>
      </c>
    </row>
    <row r="13" spans="1:14">
      <c r="A13" s="233" t="s">
        <v>426</v>
      </c>
      <c r="B13" s="234">
        <v>13086</v>
      </c>
      <c r="C13" s="234">
        <v>21785</v>
      </c>
      <c r="D13" s="234">
        <v>31096</v>
      </c>
      <c r="E13" s="234">
        <v>24646</v>
      </c>
      <c r="F13" s="234">
        <v>19920</v>
      </c>
      <c r="G13" s="234">
        <v>12022</v>
      </c>
      <c r="H13" s="234">
        <v>12734</v>
      </c>
      <c r="I13" s="234">
        <v>4471</v>
      </c>
      <c r="J13" s="234">
        <v>11680</v>
      </c>
      <c r="K13" s="234">
        <v>10110</v>
      </c>
      <c r="L13" s="234">
        <v>6140</v>
      </c>
      <c r="M13" s="234">
        <v>1127</v>
      </c>
      <c r="N13" s="235">
        <f>SUM(B13:M13)</f>
        <v>168817</v>
      </c>
    </row>
    <row r="14" spans="1:14">
      <c r="A14" s="233" t="s">
        <v>427</v>
      </c>
      <c r="B14" s="234">
        <v>13247</v>
      </c>
      <c r="C14" s="234">
        <v>8158</v>
      </c>
      <c r="D14" s="234">
        <v>11170</v>
      </c>
      <c r="E14" s="234">
        <v>11681</v>
      </c>
      <c r="F14" s="234">
        <v>13307</v>
      </c>
      <c r="G14" s="234">
        <v>12436</v>
      </c>
      <c r="H14" s="234">
        <v>7663</v>
      </c>
      <c r="I14" s="234">
        <v>4527</v>
      </c>
      <c r="J14" s="234">
        <v>11059</v>
      </c>
      <c r="K14" s="234">
        <v>9109</v>
      </c>
      <c r="L14" s="234">
        <v>8441</v>
      </c>
      <c r="M14" s="234">
        <v>14445</v>
      </c>
      <c r="N14" s="235">
        <f t="shared" ref="N14:N22" si="0">SUM(B14:M14)</f>
        <v>125243</v>
      </c>
    </row>
    <row r="15" spans="1:14">
      <c r="A15" s="233" t="s">
        <v>428</v>
      </c>
      <c r="B15" s="234">
        <v>6826</v>
      </c>
      <c r="C15" s="234">
        <v>20888</v>
      </c>
      <c r="D15" s="234">
        <v>22249</v>
      </c>
      <c r="E15" s="234">
        <v>23650</v>
      </c>
      <c r="F15" s="234">
        <v>9020</v>
      </c>
      <c r="G15" s="234">
        <v>16920</v>
      </c>
      <c r="H15" s="234">
        <v>11170</v>
      </c>
      <c r="I15" s="234">
        <v>18153</v>
      </c>
      <c r="J15" s="234">
        <v>16805</v>
      </c>
      <c r="K15" s="234">
        <v>24502</v>
      </c>
      <c r="L15" s="234">
        <v>18544</v>
      </c>
      <c r="M15" s="234">
        <v>15992</v>
      </c>
      <c r="N15" s="235">
        <f t="shared" si="0"/>
        <v>204719</v>
      </c>
    </row>
    <row r="16" spans="1:14">
      <c r="A16" s="233" t="s">
        <v>429</v>
      </c>
      <c r="B16" s="234">
        <v>15601</v>
      </c>
      <c r="C16" s="234">
        <v>25116</v>
      </c>
      <c r="D16" s="234">
        <v>20526</v>
      </c>
      <c r="E16" s="234">
        <v>14973</v>
      </c>
      <c r="F16" s="234">
        <v>17012</v>
      </c>
      <c r="G16" s="234">
        <v>14815</v>
      </c>
      <c r="H16" s="234">
        <v>16883</v>
      </c>
      <c r="I16" s="234">
        <v>7924</v>
      </c>
      <c r="J16" s="234">
        <v>19765</v>
      </c>
      <c r="K16" s="234">
        <v>9573</v>
      </c>
      <c r="L16" s="234">
        <v>16693</v>
      </c>
      <c r="M16" s="234">
        <v>18416</v>
      </c>
      <c r="N16" s="235">
        <f t="shared" si="0"/>
        <v>197297</v>
      </c>
    </row>
    <row r="17" spans="1:14">
      <c r="A17" s="233" t="s">
        <v>430</v>
      </c>
      <c r="B17" s="234">
        <v>20528</v>
      </c>
      <c r="C17" s="234">
        <v>26209</v>
      </c>
      <c r="D17" s="234">
        <v>35390</v>
      </c>
      <c r="E17" s="234">
        <v>25796</v>
      </c>
      <c r="F17" s="234">
        <v>21661</v>
      </c>
      <c r="G17" s="234">
        <v>5780</v>
      </c>
      <c r="H17" s="234">
        <v>7508</v>
      </c>
      <c r="I17" s="234">
        <v>10794</v>
      </c>
      <c r="J17" s="234">
        <v>9057</v>
      </c>
      <c r="K17" s="234">
        <v>9482</v>
      </c>
      <c r="L17" s="234">
        <v>13439</v>
      </c>
      <c r="M17" s="234">
        <v>15089</v>
      </c>
      <c r="N17" s="235">
        <f t="shared" si="0"/>
        <v>200733</v>
      </c>
    </row>
    <row r="18" spans="1:14">
      <c r="A18" s="233" t="s">
        <v>431</v>
      </c>
      <c r="B18" s="234">
        <v>8561</v>
      </c>
      <c r="C18" s="234">
        <v>14850</v>
      </c>
      <c r="D18" s="234">
        <v>21744</v>
      </c>
      <c r="E18" s="234">
        <v>24644</v>
      </c>
      <c r="F18" s="234">
        <v>17479</v>
      </c>
      <c r="G18" s="234">
        <v>18134</v>
      </c>
      <c r="H18" s="234">
        <v>8352</v>
      </c>
      <c r="I18" s="234">
        <v>8330</v>
      </c>
      <c r="J18" s="234">
        <v>27410</v>
      </c>
      <c r="K18" s="234">
        <v>18504</v>
      </c>
      <c r="L18" s="234">
        <v>10328</v>
      </c>
      <c r="M18" s="234">
        <v>23107</v>
      </c>
      <c r="N18" s="235">
        <f t="shared" si="0"/>
        <v>201443</v>
      </c>
    </row>
    <row r="19" spans="1:14">
      <c r="A19" s="233" t="s">
        <v>432</v>
      </c>
      <c r="B19" s="234">
        <v>16277</v>
      </c>
      <c r="C19" s="234">
        <v>19021</v>
      </c>
      <c r="D19" s="234">
        <v>16424</v>
      </c>
      <c r="E19" s="234">
        <v>21515</v>
      </c>
      <c r="F19" s="234">
        <v>11456</v>
      </c>
      <c r="G19" s="234">
        <v>12464</v>
      </c>
      <c r="H19" s="234">
        <v>10107</v>
      </c>
      <c r="I19" s="234">
        <v>2645</v>
      </c>
      <c r="J19" s="234">
        <v>7815</v>
      </c>
      <c r="K19" s="234">
        <v>6615</v>
      </c>
      <c r="L19" s="234">
        <v>25501</v>
      </c>
      <c r="M19" s="234">
        <v>6881</v>
      </c>
      <c r="N19" s="235">
        <f t="shared" si="0"/>
        <v>156721</v>
      </c>
    </row>
    <row r="20" spans="1:14">
      <c r="A20" s="233" t="s">
        <v>433</v>
      </c>
      <c r="B20" s="234">
        <v>15688</v>
      </c>
      <c r="C20" s="234">
        <v>16315</v>
      </c>
      <c r="D20" s="234">
        <v>16380</v>
      </c>
      <c r="E20" s="234">
        <v>23085</v>
      </c>
      <c r="F20" s="234">
        <v>16223</v>
      </c>
      <c r="G20" s="234">
        <v>12751</v>
      </c>
      <c r="H20" s="234">
        <v>12375</v>
      </c>
      <c r="I20" s="234">
        <v>26831</v>
      </c>
      <c r="J20" s="234">
        <v>17131</v>
      </c>
      <c r="K20" s="234">
        <v>21346</v>
      </c>
      <c r="L20" s="234">
        <v>20314</v>
      </c>
      <c r="M20" s="234">
        <v>19100</v>
      </c>
      <c r="N20" s="235">
        <f t="shared" si="0"/>
        <v>217539</v>
      </c>
    </row>
    <row r="21" spans="1:14">
      <c r="A21" s="233" t="s">
        <v>434</v>
      </c>
      <c r="B21" s="234">
        <v>16922</v>
      </c>
      <c r="C21" s="234">
        <v>6199</v>
      </c>
      <c r="D21" s="234">
        <v>20929</v>
      </c>
      <c r="E21" s="234">
        <v>12462</v>
      </c>
      <c r="F21" s="234">
        <v>18482</v>
      </c>
      <c r="G21" s="234">
        <v>19384</v>
      </c>
      <c r="H21" s="234">
        <v>16114</v>
      </c>
      <c r="I21" s="234">
        <v>24716</v>
      </c>
      <c r="J21" s="234">
        <v>13965</v>
      </c>
      <c r="K21" s="234">
        <v>19788</v>
      </c>
      <c r="L21" s="234">
        <v>10011</v>
      </c>
      <c r="M21" s="234">
        <v>13336</v>
      </c>
      <c r="N21" s="235">
        <f t="shared" si="0"/>
        <v>192308</v>
      </c>
    </row>
    <row r="22" spans="1:14">
      <c r="A22" s="236" t="s">
        <v>435</v>
      </c>
      <c r="B22" s="237">
        <v>21403</v>
      </c>
      <c r="C22" s="237">
        <v>12906</v>
      </c>
      <c r="D22" s="237">
        <v>26047</v>
      </c>
      <c r="E22" s="237">
        <v>19774</v>
      </c>
      <c r="F22" s="237">
        <v>18770</v>
      </c>
      <c r="G22" s="237">
        <v>20188</v>
      </c>
      <c r="H22" s="237">
        <v>20025</v>
      </c>
      <c r="I22" s="237">
        <v>11198</v>
      </c>
      <c r="J22" s="237">
        <v>12674</v>
      </c>
      <c r="K22" s="237">
        <v>24588</v>
      </c>
      <c r="L22" s="237">
        <v>1974</v>
      </c>
      <c r="M22" s="237">
        <v>20059</v>
      </c>
      <c r="N22" s="235">
        <f t="shared" si="0"/>
        <v>209606</v>
      </c>
    </row>
    <row r="45" spans="1:14">
      <c r="A45" s="294" t="s">
        <v>436</v>
      </c>
      <c r="B45" s="294"/>
      <c r="C45" s="294"/>
      <c r="D45" s="294"/>
      <c r="E45" s="294"/>
      <c r="F45" s="294"/>
    </row>
    <row r="46" spans="1:14">
      <c r="A46" s="294"/>
      <c r="B46" s="294"/>
      <c r="C46" s="294"/>
      <c r="D46" s="294"/>
      <c r="E46" s="294"/>
      <c r="F46" s="294"/>
    </row>
    <row r="47" spans="1:14">
      <c r="A47" s="232" t="s">
        <v>412</v>
      </c>
      <c r="B47" s="232" t="s">
        <v>413</v>
      </c>
      <c r="C47" s="232" t="s">
        <v>414</v>
      </c>
      <c r="D47" s="232" t="s">
        <v>415</v>
      </c>
      <c r="E47" s="232" t="s">
        <v>416</v>
      </c>
      <c r="F47" s="232" t="s">
        <v>417</v>
      </c>
      <c r="G47" s="232" t="s">
        <v>418</v>
      </c>
      <c r="H47" s="232" t="s">
        <v>419</v>
      </c>
      <c r="I47" s="232" t="s">
        <v>420</v>
      </c>
      <c r="J47" s="232" t="s">
        <v>437</v>
      </c>
      <c r="K47" s="232" t="s">
        <v>422</v>
      </c>
      <c r="L47" s="232" t="s">
        <v>423</v>
      </c>
      <c r="M47" s="232" t="s">
        <v>424</v>
      </c>
      <c r="N47" s="232" t="s">
        <v>220</v>
      </c>
    </row>
    <row r="48" spans="1:14">
      <c r="A48" s="233" t="s">
        <v>433</v>
      </c>
      <c r="B48" s="238">
        <v>252</v>
      </c>
      <c r="C48" s="238">
        <v>60</v>
      </c>
      <c r="D48" s="238">
        <v>1067</v>
      </c>
      <c r="E48" s="238">
        <v>220</v>
      </c>
      <c r="F48" s="238">
        <v>380</v>
      </c>
      <c r="G48" s="238">
        <v>239</v>
      </c>
      <c r="H48" s="238">
        <v>616.79999999999995</v>
      </c>
      <c r="I48" s="238">
        <v>410</v>
      </c>
      <c r="J48" s="238">
        <v>1302</v>
      </c>
      <c r="K48" s="238">
        <v>921</v>
      </c>
      <c r="L48" s="238">
        <v>239</v>
      </c>
      <c r="M48" s="238">
        <v>239</v>
      </c>
      <c r="N48" s="239">
        <f>SUM(B48:M48)</f>
        <v>5945.8</v>
      </c>
    </row>
    <row r="49" spans="1:14">
      <c r="A49" s="240" t="s">
        <v>434</v>
      </c>
      <c r="B49" s="241">
        <v>1278</v>
      </c>
      <c r="C49" s="241">
        <v>854</v>
      </c>
      <c r="D49" s="241">
        <v>719</v>
      </c>
      <c r="E49" s="241">
        <v>5453</v>
      </c>
      <c r="F49" s="241">
        <v>2883</v>
      </c>
      <c r="G49" s="241">
        <v>954</v>
      </c>
      <c r="H49" s="241">
        <v>1773</v>
      </c>
      <c r="I49" s="241">
        <v>23767</v>
      </c>
      <c r="J49" s="241">
        <v>392</v>
      </c>
      <c r="K49" s="241">
        <v>1876</v>
      </c>
      <c r="L49" s="241">
        <v>1190</v>
      </c>
      <c r="M49" s="241">
        <v>6486</v>
      </c>
      <c r="N49" s="239">
        <f>SUM(B49:M49)</f>
        <v>47625</v>
      </c>
    </row>
    <row r="50" spans="1:14">
      <c r="A50" s="242" t="s">
        <v>435</v>
      </c>
      <c r="B50" s="243">
        <v>724</v>
      </c>
      <c r="C50" s="243">
        <v>110</v>
      </c>
      <c r="D50" s="243">
        <v>5514</v>
      </c>
      <c r="E50" s="243">
        <v>6503</v>
      </c>
      <c r="F50" s="243">
        <v>9868</v>
      </c>
      <c r="G50" s="243">
        <v>1584</v>
      </c>
      <c r="H50" s="243">
        <v>9079</v>
      </c>
      <c r="I50" s="243">
        <v>5754</v>
      </c>
      <c r="J50" s="243">
        <v>10259</v>
      </c>
      <c r="K50" s="243">
        <v>6295</v>
      </c>
      <c r="L50" s="243">
        <v>5856</v>
      </c>
      <c r="M50" s="243">
        <v>4177</v>
      </c>
      <c r="N50" s="239">
        <f>SUM(B50:M50)</f>
        <v>65723</v>
      </c>
    </row>
    <row r="58" spans="1:14">
      <c r="K58" s="244"/>
    </row>
    <row r="62" spans="1:14">
      <c r="A62" s="294" t="s">
        <v>438</v>
      </c>
      <c r="B62" s="294"/>
      <c r="C62" s="294"/>
      <c r="D62" s="294"/>
      <c r="E62" s="294"/>
      <c r="F62" s="294"/>
    </row>
    <row r="63" spans="1:14">
      <c r="A63" s="294"/>
      <c r="B63" s="294"/>
      <c r="C63" s="294"/>
      <c r="D63" s="294"/>
      <c r="E63" s="294"/>
      <c r="F63" s="294"/>
    </row>
    <row r="64" spans="1:14">
      <c r="A64" s="232" t="s">
        <v>412</v>
      </c>
      <c r="B64" s="232" t="s">
        <v>413</v>
      </c>
      <c r="C64" s="232" t="s">
        <v>414</v>
      </c>
      <c r="D64" s="232" t="s">
        <v>415</v>
      </c>
      <c r="E64" s="232" t="s">
        <v>416</v>
      </c>
      <c r="F64" s="232" t="s">
        <v>417</v>
      </c>
      <c r="G64" s="232" t="s">
        <v>418</v>
      </c>
      <c r="H64" s="232" t="s">
        <v>419</v>
      </c>
      <c r="I64" s="232" t="s">
        <v>420</v>
      </c>
      <c r="J64" s="232" t="s">
        <v>437</v>
      </c>
      <c r="K64" s="232" t="s">
        <v>422</v>
      </c>
      <c r="L64" s="232" t="s">
        <v>423</v>
      </c>
      <c r="M64" s="232" t="s">
        <v>424</v>
      </c>
      <c r="N64" s="232" t="s">
        <v>220</v>
      </c>
    </row>
    <row r="65" spans="1:14">
      <c r="A65" s="233" t="s">
        <v>430</v>
      </c>
      <c r="B65" s="245">
        <v>0</v>
      </c>
      <c r="C65" s="245">
        <v>0</v>
      </c>
      <c r="D65" s="245">
        <v>0</v>
      </c>
      <c r="E65" s="245">
        <v>0</v>
      </c>
      <c r="F65" s="245">
        <v>0</v>
      </c>
      <c r="G65" s="245">
        <v>0</v>
      </c>
      <c r="H65" s="245">
        <v>0</v>
      </c>
      <c r="I65" s="245">
        <v>0</v>
      </c>
      <c r="J65" s="234">
        <v>300</v>
      </c>
      <c r="K65" s="234">
        <f>3442+2035</f>
        <v>5477</v>
      </c>
      <c r="L65" s="245">
        <v>0</v>
      </c>
      <c r="M65" s="245">
        <v>0</v>
      </c>
      <c r="N65" s="246">
        <f t="shared" ref="N65:N70" si="1">SUM(B65:M65)</f>
        <v>5777</v>
      </c>
    </row>
    <row r="66" spans="1:14">
      <c r="A66" s="233" t="s">
        <v>431</v>
      </c>
      <c r="B66" s="234">
        <f>163+367</f>
        <v>530</v>
      </c>
      <c r="C66" s="245">
        <v>0</v>
      </c>
      <c r="D66" s="245">
        <v>0</v>
      </c>
      <c r="E66" s="245">
        <v>0</v>
      </c>
      <c r="F66" s="245">
        <v>0</v>
      </c>
      <c r="G66" s="234">
        <f>346+336</f>
        <v>682</v>
      </c>
      <c r="H66" s="234">
        <f>578+522+341</f>
        <v>1441</v>
      </c>
      <c r="I66" s="234">
        <f>668+707+296</f>
        <v>1671</v>
      </c>
      <c r="J66" s="234">
        <f>521+834+181</f>
        <v>1536</v>
      </c>
      <c r="K66" s="234">
        <v>468</v>
      </c>
      <c r="L66" s="234"/>
      <c r="M66" s="234"/>
      <c r="N66" s="246">
        <f t="shared" si="1"/>
        <v>6328</v>
      </c>
    </row>
    <row r="67" spans="1:14">
      <c r="A67" s="233" t="s">
        <v>432</v>
      </c>
      <c r="B67" s="234">
        <v>228</v>
      </c>
      <c r="C67" s="234">
        <f>176+550</f>
        <v>726</v>
      </c>
      <c r="D67" s="245">
        <v>0</v>
      </c>
      <c r="E67" s="234">
        <v>118</v>
      </c>
      <c r="F67" s="245">
        <v>0</v>
      </c>
      <c r="G67" s="234">
        <v>222</v>
      </c>
      <c r="H67" s="245">
        <v>0</v>
      </c>
      <c r="I67" s="245">
        <v>0</v>
      </c>
      <c r="J67" s="245">
        <v>0</v>
      </c>
      <c r="K67" s="245">
        <v>0</v>
      </c>
      <c r="L67" s="245">
        <v>0</v>
      </c>
      <c r="M67" s="234">
        <v>213</v>
      </c>
      <c r="N67" s="246">
        <f t="shared" si="1"/>
        <v>1507</v>
      </c>
    </row>
    <row r="68" spans="1:14">
      <c r="A68" s="233" t="s">
        <v>433</v>
      </c>
      <c r="B68" s="234">
        <v>544</v>
      </c>
      <c r="C68" s="234">
        <v>151</v>
      </c>
      <c r="D68" s="234">
        <v>149</v>
      </c>
      <c r="E68" s="245">
        <v>0</v>
      </c>
      <c r="F68" s="245">
        <v>0</v>
      </c>
      <c r="G68" s="234">
        <v>1280</v>
      </c>
      <c r="H68" s="245">
        <v>0</v>
      </c>
      <c r="I68" s="234">
        <v>114</v>
      </c>
      <c r="J68" s="234">
        <v>1031</v>
      </c>
      <c r="K68" s="234">
        <v>91</v>
      </c>
      <c r="L68" s="234">
        <v>678</v>
      </c>
      <c r="M68" s="234">
        <v>1172</v>
      </c>
      <c r="N68" s="246">
        <f t="shared" si="1"/>
        <v>5210</v>
      </c>
    </row>
    <row r="69" spans="1:14">
      <c r="A69" s="233" t="s">
        <v>434</v>
      </c>
      <c r="B69" s="234">
        <v>656</v>
      </c>
      <c r="C69" s="234">
        <v>825</v>
      </c>
      <c r="D69" s="234">
        <v>285</v>
      </c>
      <c r="E69" s="234">
        <v>46</v>
      </c>
      <c r="F69" s="234">
        <v>7676</v>
      </c>
      <c r="G69" s="234">
        <v>1777</v>
      </c>
      <c r="H69" s="245">
        <v>0</v>
      </c>
      <c r="I69" s="245">
        <v>0</v>
      </c>
      <c r="J69" s="245">
        <v>0</v>
      </c>
      <c r="K69" s="234">
        <v>3245</v>
      </c>
      <c r="L69" s="234">
        <v>10812</v>
      </c>
      <c r="M69" s="234">
        <v>20279</v>
      </c>
      <c r="N69" s="246">
        <f t="shared" si="1"/>
        <v>45601</v>
      </c>
    </row>
    <row r="70" spans="1:14">
      <c r="A70" s="242" t="s">
        <v>435</v>
      </c>
      <c r="B70" s="243">
        <v>5303</v>
      </c>
      <c r="C70" s="243">
        <v>11197</v>
      </c>
      <c r="D70" s="243">
        <v>5130</v>
      </c>
      <c r="E70" s="243">
        <v>22017</v>
      </c>
      <c r="F70" s="247">
        <v>0</v>
      </c>
      <c r="G70" s="243">
        <v>25</v>
      </c>
      <c r="H70" s="243">
        <v>6928</v>
      </c>
      <c r="I70" s="243">
        <v>1383</v>
      </c>
      <c r="J70" s="247">
        <v>0</v>
      </c>
      <c r="K70" s="247">
        <v>0</v>
      </c>
      <c r="L70" s="243">
        <v>1302</v>
      </c>
      <c r="M70" s="247">
        <v>0</v>
      </c>
      <c r="N70" s="246">
        <f t="shared" si="1"/>
        <v>53285</v>
      </c>
    </row>
  </sheetData>
  <mergeCells count="3">
    <mergeCell ref="A9:F10"/>
    <mergeCell ref="A45:F46"/>
    <mergeCell ref="A62:F63"/>
  </mergeCells>
  <pageMargins left="0.71597222222222201" right="0.196527777777778" top="0.39305555555555599" bottom="0.40625" header="0.51180555555555496" footer="0"/>
  <pageSetup paperSize="9" firstPageNumber="0" orientation="portrait" horizontalDpi="300" verticalDpi="300"/>
  <headerFooter>
    <oddFooter>&amp;C&amp;8Form.1034 - 22/11/00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9:AMJ88"/>
  <sheetViews>
    <sheetView showGridLines="0" zoomScaleNormal="100" workbookViewId="0">
      <selection activeCell="O1" sqref="O1"/>
    </sheetView>
  </sheetViews>
  <sheetFormatPr baseColWidth="10" defaultColWidth="8.85546875" defaultRowHeight="12.75"/>
  <cols>
    <col min="1" max="1" width="6.42578125" style="7" customWidth="1"/>
    <col min="2" max="2" width="8.85546875" style="7" customWidth="1"/>
    <col min="3" max="13" width="5.28515625" style="7" customWidth="1"/>
    <col min="14" max="14" width="5.42578125" style="7" customWidth="1"/>
    <col min="15" max="15" width="8" style="7" customWidth="1"/>
    <col min="16" max="1024" width="11.42578125" style="7" customWidth="1"/>
  </cols>
  <sheetData>
    <row r="9" spans="1:1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N9" s="16"/>
      <c r="O9" s="16"/>
    </row>
    <row r="10" spans="1:15" ht="12.75" customHeight="1">
      <c r="A10" s="295" t="s">
        <v>439</v>
      </c>
      <c r="B10" s="295"/>
      <c r="C10" s="295"/>
      <c r="D10" s="295"/>
      <c r="E10" s="295"/>
      <c r="F10" s="295"/>
      <c r="G10" s="295"/>
      <c r="H10" s="295"/>
      <c r="I10" s="295"/>
      <c r="J10" s="295"/>
      <c r="K10" s="16"/>
      <c r="L10" s="16"/>
      <c r="M10" s="17" t="str">
        <f>Principal!$C$11</f>
        <v>Datos al 31/12/2018</v>
      </c>
      <c r="N10" s="16"/>
      <c r="O10" s="16"/>
    </row>
    <row r="11" spans="1:15" ht="12.75" customHeight="1">
      <c r="A11" s="295"/>
      <c r="B11" s="295"/>
      <c r="C11" s="295"/>
      <c r="D11" s="295"/>
      <c r="E11" s="295"/>
      <c r="F11" s="295"/>
      <c r="G11" s="295"/>
      <c r="H11" s="295"/>
      <c r="I11" s="295"/>
      <c r="J11" s="295"/>
    </row>
    <row r="12" spans="1:15">
      <c r="A12" s="248" t="s">
        <v>412</v>
      </c>
      <c r="B12" s="248" t="s">
        <v>440</v>
      </c>
      <c r="C12" s="249" t="s">
        <v>413</v>
      </c>
      <c r="D12" s="249" t="s">
        <v>414</v>
      </c>
      <c r="E12" s="249" t="s">
        <v>415</v>
      </c>
      <c r="F12" s="249" t="s">
        <v>416</v>
      </c>
      <c r="G12" s="249" t="s">
        <v>417</v>
      </c>
      <c r="H12" s="249" t="s">
        <v>418</v>
      </c>
      <c r="I12" s="249" t="s">
        <v>419</v>
      </c>
      <c r="J12" s="249" t="s">
        <v>420</v>
      </c>
      <c r="K12" s="249" t="s">
        <v>421</v>
      </c>
      <c r="L12" s="249" t="s">
        <v>422</v>
      </c>
      <c r="M12" s="249" t="s">
        <v>423</v>
      </c>
      <c r="N12" s="249" t="s">
        <v>424</v>
      </c>
      <c r="O12" s="249" t="s">
        <v>220</v>
      </c>
    </row>
    <row r="13" spans="1:15">
      <c r="A13" s="250">
        <v>2008</v>
      </c>
      <c r="B13" s="250" t="s">
        <v>441</v>
      </c>
      <c r="C13" s="250">
        <v>122</v>
      </c>
      <c r="D13" s="250">
        <v>120</v>
      </c>
      <c r="E13" s="250">
        <v>320</v>
      </c>
      <c r="F13" s="250">
        <v>0</v>
      </c>
      <c r="G13" s="250">
        <v>260</v>
      </c>
      <c r="H13" s="250">
        <v>130</v>
      </c>
      <c r="I13" s="250">
        <v>295</v>
      </c>
      <c r="J13" s="250">
        <v>309</v>
      </c>
      <c r="K13" s="250">
        <v>348</v>
      </c>
      <c r="L13" s="250">
        <v>65</v>
      </c>
      <c r="M13" s="250">
        <v>160</v>
      </c>
      <c r="N13" s="250">
        <v>430</v>
      </c>
      <c r="O13" s="251">
        <f>SUM(C13:N13)</f>
        <v>2559</v>
      </c>
    </row>
    <row r="14" spans="1:15">
      <c r="A14" s="252"/>
      <c r="B14" s="252" t="s">
        <v>442</v>
      </c>
      <c r="C14" s="252">
        <v>606</v>
      </c>
      <c r="D14" s="252">
        <v>613</v>
      </c>
      <c r="E14" s="252">
        <v>680</v>
      </c>
      <c r="F14" s="252">
        <v>724</v>
      </c>
      <c r="G14" s="252">
        <v>183</v>
      </c>
      <c r="H14" s="252">
        <v>199</v>
      </c>
      <c r="I14" s="252">
        <v>303</v>
      </c>
      <c r="J14" s="252">
        <v>254</v>
      </c>
      <c r="K14" s="252">
        <v>295</v>
      </c>
      <c r="L14" s="252">
        <v>0</v>
      </c>
      <c r="M14" s="252">
        <v>65</v>
      </c>
      <c r="N14" s="252">
        <v>558</v>
      </c>
      <c r="O14" s="253">
        <f>SUM(C14:N14)</f>
        <v>4480</v>
      </c>
    </row>
    <row r="15" spans="1:15">
      <c r="A15" s="250">
        <v>2009</v>
      </c>
      <c r="B15" s="250" t="s">
        <v>441</v>
      </c>
      <c r="C15" s="250">
        <v>260</v>
      </c>
      <c r="D15" s="250">
        <v>100</v>
      </c>
      <c r="E15" s="250">
        <v>162</v>
      </c>
      <c r="F15" s="250">
        <v>132</v>
      </c>
      <c r="G15" s="250">
        <v>107</v>
      </c>
      <c r="H15" s="250">
        <v>287</v>
      </c>
      <c r="I15" s="250">
        <v>576</v>
      </c>
      <c r="J15" s="250">
        <v>195</v>
      </c>
      <c r="K15" s="250">
        <v>115</v>
      </c>
      <c r="L15" s="250">
        <v>160</v>
      </c>
      <c r="M15" s="250">
        <v>404</v>
      </c>
      <c r="N15" s="250">
        <v>80</v>
      </c>
      <c r="O15" s="251">
        <f>SUM(C15:N15)</f>
        <v>2578</v>
      </c>
    </row>
    <row r="16" spans="1:15">
      <c r="A16" s="252"/>
      <c r="B16" s="252" t="s">
        <v>442</v>
      </c>
      <c r="C16" s="252">
        <v>736</v>
      </c>
      <c r="D16" s="252">
        <v>1849</v>
      </c>
      <c r="E16" s="252">
        <v>602</v>
      </c>
      <c r="F16" s="252">
        <v>697</v>
      </c>
      <c r="G16" s="252">
        <v>242</v>
      </c>
      <c r="H16" s="252">
        <v>417</v>
      </c>
      <c r="I16" s="252">
        <v>266</v>
      </c>
      <c r="J16" s="252">
        <v>0</v>
      </c>
      <c r="K16" s="252">
        <v>21</v>
      </c>
      <c r="L16" s="252">
        <v>289</v>
      </c>
      <c r="M16" s="252">
        <v>60</v>
      </c>
      <c r="N16" s="252">
        <v>0</v>
      </c>
      <c r="O16" s="253">
        <f>SUM(C16:N16)</f>
        <v>5179</v>
      </c>
    </row>
    <row r="17" spans="1:15">
      <c r="A17" s="250">
        <v>2010</v>
      </c>
      <c r="B17" s="250" t="s">
        <v>441</v>
      </c>
      <c r="C17" s="250">
        <v>117</v>
      </c>
      <c r="D17" s="250">
        <v>120</v>
      </c>
      <c r="E17" s="250">
        <v>111</v>
      </c>
      <c r="F17" s="250">
        <v>429</v>
      </c>
      <c r="G17" s="250">
        <v>80</v>
      </c>
      <c r="H17" s="250">
        <v>120</v>
      </c>
      <c r="I17" s="250">
        <v>237</v>
      </c>
      <c r="J17" s="250">
        <v>25</v>
      </c>
      <c r="K17" s="250">
        <v>353</v>
      </c>
      <c r="L17" s="250">
        <v>220</v>
      </c>
      <c r="M17" s="250">
        <v>226</v>
      </c>
      <c r="N17" s="250">
        <v>127</v>
      </c>
      <c r="O17" s="251">
        <f t="shared" ref="O17:O34" si="0">SUM(C17:N17)</f>
        <v>2165</v>
      </c>
    </row>
    <row r="18" spans="1:15">
      <c r="A18" s="252"/>
      <c r="B18" s="252" t="s">
        <v>442</v>
      </c>
      <c r="C18" s="252">
        <v>140</v>
      </c>
      <c r="D18" s="252">
        <v>657</v>
      </c>
      <c r="E18" s="252">
        <v>60</v>
      </c>
      <c r="F18" s="252">
        <v>414</v>
      </c>
      <c r="G18" s="252">
        <v>181</v>
      </c>
      <c r="H18" s="252">
        <v>201</v>
      </c>
      <c r="I18" s="252">
        <v>317</v>
      </c>
      <c r="J18" s="252">
        <v>12</v>
      </c>
      <c r="K18" s="252">
        <v>60</v>
      </c>
      <c r="L18" s="252">
        <v>40</v>
      </c>
      <c r="M18" s="252">
        <v>473</v>
      </c>
      <c r="N18" s="252">
        <v>302</v>
      </c>
      <c r="O18" s="253">
        <f t="shared" si="0"/>
        <v>2857</v>
      </c>
    </row>
    <row r="19" spans="1:15" ht="12.75" customHeight="1">
      <c r="A19" s="250">
        <v>2011</v>
      </c>
      <c r="B19" s="250" t="s">
        <v>441</v>
      </c>
      <c r="C19" s="250">
        <v>101</v>
      </c>
      <c r="D19" s="250">
        <v>384</v>
      </c>
      <c r="E19" s="250">
        <v>143</v>
      </c>
      <c r="F19" s="250">
        <v>22</v>
      </c>
      <c r="G19" s="250">
        <v>93</v>
      </c>
      <c r="H19" s="250">
        <v>434</v>
      </c>
      <c r="I19" s="250">
        <v>151</v>
      </c>
      <c r="J19" s="250">
        <v>177</v>
      </c>
      <c r="K19" s="250">
        <v>349</v>
      </c>
      <c r="L19" s="250">
        <v>269</v>
      </c>
      <c r="M19" s="250">
        <v>32</v>
      </c>
      <c r="N19" s="250">
        <v>71</v>
      </c>
      <c r="O19" s="251">
        <f t="shared" si="0"/>
        <v>2226</v>
      </c>
    </row>
    <row r="20" spans="1:15">
      <c r="A20" s="252"/>
      <c r="B20" s="252" t="s">
        <v>442</v>
      </c>
      <c r="C20" s="252">
        <v>131</v>
      </c>
      <c r="D20" s="252">
        <v>1251</v>
      </c>
      <c r="E20" s="252">
        <v>523</v>
      </c>
      <c r="F20" s="252">
        <v>937</v>
      </c>
      <c r="G20" s="252">
        <v>156</v>
      </c>
      <c r="H20" s="252">
        <v>512</v>
      </c>
      <c r="I20" s="252">
        <v>147</v>
      </c>
      <c r="J20" s="252">
        <v>439</v>
      </c>
      <c r="K20" s="252">
        <v>685</v>
      </c>
      <c r="L20" s="252">
        <v>798</v>
      </c>
      <c r="M20" s="252">
        <v>640</v>
      </c>
      <c r="N20" s="252">
        <v>734</v>
      </c>
      <c r="O20" s="253">
        <f t="shared" si="0"/>
        <v>6953</v>
      </c>
    </row>
    <row r="21" spans="1:15">
      <c r="A21" s="250">
        <v>2012</v>
      </c>
      <c r="B21" s="250" t="s">
        <v>441</v>
      </c>
      <c r="C21" s="250">
        <v>50</v>
      </c>
      <c r="D21" s="250">
        <v>92</v>
      </c>
      <c r="E21" s="250">
        <v>210</v>
      </c>
      <c r="F21" s="250">
        <v>209</v>
      </c>
      <c r="G21" s="250">
        <v>503</v>
      </c>
      <c r="H21" s="250">
        <v>167</v>
      </c>
      <c r="I21" s="250">
        <v>268</v>
      </c>
      <c r="J21" s="250">
        <v>146</v>
      </c>
      <c r="K21" s="250">
        <v>81</v>
      </c>
      <c r="L21" s="250">
        <v>298</v>
      </c>
      <c r="M21" s="250">
        <v>124</v>
      </c>
      <c r="N21" s="250">
        <v>200</v>
      </c>
      <c r="O21" s="251">
        <f t="shared" si="0"/>
        <v>2348</v>
      </c>
    </row>
    <row r="22" spans="1:15">
      <c r="A22" s="252"/>
      <c r="B22" s="252" t="s">
        <v>442</v>
      </c>
      <c r="C22" s="252">
        <v>142</v>
      </c>
      <c r="D22" s="252">
        <v>961</v>
      </c>
      <c r="E22" s="252">
        <v>1047</v>
      </c>
      <c r="F22" s="252">
        <v>608</v>
      </c>
      <c r="G22" s="252">
        <v>116</v>
      </c>
      <c r="H22" s="252">
        <v>337</v>
      </c>
      <c r="I22" s="252">
        <v>522</v>
      </c>
      <c r="J22" s="252">
        <v>275</v>
      </c>
      <c r="K22" s="252">
        <v>385</v>
      </c>
      <c r="L22" s="252">
        <v>138</v>
      </c>
      <c r="M22" s="252">
        <v>716</v>
      </c>
      <c r="N22" s="252">
        <v>475</v>
      </c>
      <c r="O22" s="253">
        <f t="shared" si="0"/>
        <v>5722</v>
      </c>
    </row>
    <row r="23" spans="1:15">
      <c r="A23" s="250">
        <v>2013</v>
      </c>
      <c r="B23" s="250" t="s">
        <v>441</v>
      </c>
      <c r="C23" s="250">
        <v>467</v>
      </c>
      <c r="D23" s="250">
        <v>280</v>
      </c>
      <c r="E23" s="250">
        <v>155</v>
      </c>
      <c r="F23" s="250">
        <v>342</v>
      </c>
      <c r="G23" s="250">
        <v>2</v>
      </c>
      <c r="H23" s="250">
        <v>15</v>
      </c>
      <c r="I23" s="250">
        <v>30</v>
      </c>
      <c r="J23" s="250">
        <v>3</v>
      </c>
      <c r="K23" s="250">
        <v>0</v>
      </c>
      <c r="L23" s="250">
        <v>1</v>
      </c>
      <c r="M23" s="250">
        <v>1</v>
      </c>
      <c r="N23" s="250">
        <v>1</v>
      </c>
      <c r="O23" s="251">
        <f t="shared" si="0"/>
        <v>1297</v>
      </c>
    </row>
    <row r="24" spans="1:15">
      <c r="A24" s="252"/>
      <c r="B24" s="252" t="s">
        <v>442</v>
      </c>
      <c r="C24" s="252">
        <v>926</v>
      </c>
      <c r="D24" s="252">
        <v>1067</v>
      </c>
      <c r="E24" s="252">
        <v>1724</v>
      </c>
      <c r="F24" s="252">
        <v>556</v>
      </c>
      <c r="G24" s="252">
        <v>819</v>
      </c>
      <c r="H24" s="252">
        <v>422</v>
      </c>
      <c r="I24" s="252">
        <v>125</v>
      </c>
      <c r="J24" s="252">
        <v>89</v>
      </c>
      <c r="K24" s="252">
        <v>0</v>
      </c>
      <c r="L24" s="252">
        <v>397</v>
      </c>
      <c r="M24" s="252">
        <v>484</v>
      </c>
      <c r="N24" s="252">
        <v>755</v>
      </c>
      <c r="O24" s="253">
        <f t="shared" si="0"/>
        <v>7364</v>
      </c>
    </row>
    <row r="25" spans="1:15">
      <c r="A25" s="250">
        <v>2014</v>
      </c>
      <c r="B25" s="250" t="s">
        <v>441</v>
      </c>
      <c r="C25" s="250">
        <v>0</v>
      </c>
      <c r="D25" s="250">
        <v>266</v>
      </c>
      <c r="E25" s="250">
        <v>380</v>
      </c>
      <c r="F25" s="250">
        <v>231</v>
      </c>
      <c r="G25" s="250">
        <v>51</v>
      </c>
      <c r="H25" s="250">
        <v>70</v>
      </c>
      <c r="I25" s="250">
        <v>81</v>
      </c>
      <c r="J25" s="250">
        <v>140</v>
      </c>
      <c r="K25" s="250">
        <v>170</v>
      </c>
      <c r="L25" s="250">
        <v>164</v>
      </c>
      <c r="M25" s="250">
        <v>84</v>
      </c>
      <c r="N25" s="250">
        <v>138</v>
      </c>
      <c r="O25" s="251">
        <f t="shared" si="0"/>
        <v>1775</v>
      </c>
    </row>
    <row r="26" spans="1:15">
      <c r="A26" s="252"/>
      <c r="B26" s="252" t="s">
        <v>442</v>
      </c>
      <c r="C26" s="252">
        <v>184</v>
      </c>
      <c r="D26" s="252">
        <v>738</v>
      </c>
      <c r="E26" s="252">
        <v>389</v>
      </c>
      <c r="F26" s="252">
        <v>851</v>
      </c>
      <c r="G26" s="252">
        <v>699</v>
      </c>
      <c r="H26" s="252">
        <v>695</v>
      </c>
      <c r="I26" s="252">
        <v>358</v>
      </c>
      <c r="J26" s="252">
        <v>142</v>
      </c>
      <c r="K26" s="252">
        <v>977</v>
      </c>
      <c r="L26" s="252">
        <v>693</v>
      </c>
      <c r="M26" s="252">
        <v>794</v>
      </c>
      <c r="N26" s="252">
        <v>445</v>
      </c>
      <c r="O26" s="253">
        <f t="shared" si="0"/>
        <v>6965</v>
      </c>
    </row>
    <row r="27" spans="1:15">
      <c r="A27" s="250">
        <v>2015</v>
      </c>
      <c r="B27" s="250" t="s">
        <v>441</v>
      </c>
      <c r="C27" s="250">
        <v>55</v>
      </c>
      <c r="D27" s="250">
        <v>3</v>
      </c>
      <c r="E27" s="250">
        <v>34</v>
      </c>
      <c r="F27" s="250">
        <v>39</v>
      </c>
      <c r="G27" s="250">
        <v>122</v>
      </c>
      <c r="H27" s="250">
        <v>109</v>
      </c>
      <c r="I27" s="250">
        <v>27</v>
      </c>
      <c r="J27" s="250">
        <v>0</v>
      </c>
      <c r="K27" s="250">
        <v>12</v>
      </c>
      <c r="L27" s="250">
        <v>0</v>
      </c>
      <c r="M27" s="250">
        <v>350</v>
      </c>
      <c r="N27" s="250">
        <v>0</v>
      </c>
      <c r="O27" s="251">
        <f t="shared" si="0"/>
        <v>751</v>
      </c>
    </row>
    <row r="28" spans="1:15">
      <c r="A28" s="252"/>
      <c r="B28" s="252" t="s">
        <v>442</v>
      </c>
      <c r="C28" s="252">
        <v>502</v>
      </c>
      <c r="D28" s="252">
        <v>916</v>
      </c>
      <c r="E28" s="252">
        <v>502</v>
      </c>
      <c r="F28" s="252">
        <v>724</v>
      </c>
      <c r="G28" s="252">
        <v>451</v>
      </c>
      <c r="H28" s="252">
        <v>176</v>
      </c>
      <c r="I28" s="252">
        <v>213</v>
      </c>
      <c r="J28" s="252">
        <v>132</v>
      </c>
      <c r="K28" s="252">
        <v>264</v>
      </c>
      <c r="L28" s="252">
        <v>129</v>
      </c>
      <c r="M28" s="252">
        <v>934</v>
      </c>
      <c r="N28" s="252">
        <v>524</v>
      </c>
      <c r="O28" s="253">
        <f t="shared" si="0"/>
        <v>5467</v>
      </c>
    </row>
    <row r="29" spans="1:15">
      <c r="A29" s="250">
        <v>2016</v>
      </c>
      <c r="B29" s="250" t="s">
        <v>441</v>
      </c>
      <c r="C29" s="250">
        <v>22</v>
      </c>
      <c r="D29" s="250">
        <v>49</v>
      </c>
      <c r="E29" s="250">
        <v>136</v>
      </c>
      <c r="F29" s="250">
        <v>98</v>
      </c>
      <c r="G29" s="250">
        <v>128</v>
      </c>
      <c r="H29" s="250">
        <v>134</v>
      </c>
      <c r="I29" s="250">
        <v>24</v>
      </c>
      <c r="J29" s="250">
        <v>64</v>
      </c>
      <c r="K29" s="250">
        <v>301</v>
      </c>
      <c r="L29" s="250">
        <v>77</v>
      </c>
      <c r="M29" s="250">
        <v>51</v>
      </c>
      <c r="N29" s="250">
        <v>54</v>
      </c>
      <c r="O29" s="251">
        <f t="shared" si="0"/>
        <v>1138</v>
      </c>
    </row>
    <row r="30" spans="1:15">
      <c r="A30" s="252"/>
      <c r="B30" s="252" t="s">
        <v>442</v>
      </c>
      <c r="C30" s="252">
        <v>555</v>
      </c>
      <c r="D30" s="252">
        <v>699</v>
      </c>
      <c r="E30" s="252">
        <v>614</v>
      </c>
      <c r="F30" s="252">
        <v>552</v>
      </c>
      <c r="G30" s="252">
        <v>540</v>
      </c>
      <c r="H30" s="252">
        <v>677</v>
      </c>
      <c r="I30" s="252">
        <v>195</v>
      </c>
      <c r="J30" s="252">
        <v>770</v>
      </c>
      <c r="K30" s="252">
        <v>619</v>
      </c>
      <c r="L30" s="252">
        <v>990</v>
      </c>
      <c r="M30" s="252">
        <v>516</v>
      </c>
      <c r="N30" s="252">
        <v>784</v>
      </c>
      <c r="O30" s="253">
        <f t="shared" si="0"/>
        <v>7511</v>
      </c>
    </row>
    <row r="31" spans="1:15">
      <c r="A31" s="250">
        <v>2017</v>
      </c>
      <c r="B31" s="250" t="s">
        <v>441</v>
      </c>
      <c r="C31" s="250">
        <v>92</v>
      </c>
      <c r="D31" s="250">
        <v>109</v>
      </c>
      <c r="E31" s="250">
        <v>52</v>
      </c>
      <c r="F31" s="250">
        <v>352</v>
      </c>
      <c r="G31" s="250">
        <v>296</v>
      </c>
      <c r="H31" s="250">
        <v>225</v>
      </c>
      <c r="I31" s="250">
        <v>168</v>
      </c>
      <c r="J31" s="250">
        <v>921</v>
      </c>
      <c r="K31" s="250">
        <v>73</v>
      </c>
      <c r="L31" s="250">
        <v>178</v>
      </c>
      <c r="M31" s="250">
        <v>210</v>
      </c>
      <c r="N31" s="250">
        <v>776</v>
      </c>
      <c r="O31" s="251">
        <f t="shared" si="0"/>
        <v>3452</v>
      </c>
    </row>
    <row r="32" spans="1:15">
      <c r="A32" s="252"/>
      <c r="B32" s="252" t="s">
        <v>442</v>
      </c>
      <c r="C32" s="252">
        <v>686</v>
      </c>
      <c r="D32" s="252">
        <v>418</v>
      </c>
      <c r="E32" s="252">
        <v>317</v>
      </c>
      <c r="F32" s="252">
        <v>472</v>
      </c>
      <c r="G32" s="252">
        <v>672</v>
      </c>
      <c r="H32" s="252">
        <v>655</v>
      </c>
      <c r="I32" s="252">
        <v>280</v>
      </c>
      <c r="J32" s="252">
        <v>494</v>
      </c>
      <c r="K32" s="252">
        <v>429</v>
      </c>
      <c r="L32" s="252">
        <v>282</v>
      </c>
      <c r="M32" s="252">
        <v>325</v>
      </c>
      <c r="N32" s="252">
        <v>590</v>
      </c>
      <c r="O32" s="253">
        <f t="shared" si="0"/>
        <v>5620</v>
      </c>
    </row>
    <row r="33" spans="1:15">
      <c r="A33" s="254">
        <v>2018</v>
      </c>
      <c r="B33" s="254" t="s">
        <v>441</v>
      </c>
      <c r="C33" s="255">
        <v>25</v>
      </c>
      <c r="D33" s="255">
        <v>7</v>
      </c>
      <c r="E33" s="255">
        <v>83</v>
      </c>
      <c r="F33" s="255">
        <v>181</v>
      </c>
      <c r="G33" s="255">
        <v>33</v>
      </c>
      <c r="H33" s="255">
        <v>51</v>
      </c>
      <c r="I33" s="255">
        <v>301</v>
      </c>
      <c r="J33" s="255">
        <v>177</v>
      </c>
      <c r="K33" s="255">
        <v>67</v>
      </c>
      <c r="L33" s="255">
        <v>14</v>
      </c>
      <c r="M33" s="255">
        <v>193</v>
      </c>
      <c r="N33" s="255">
        <v>218</v>
      </c>
      <c r="O33" s="251">
        <f>SUM(C33:N33)</f>
        <v>1350</v>
      </c>
    </row>
    <row r="34" spans="1:15">
      <c r="A34" s="257"/>
      <c r="B34" s="257" t="s">
        <v>442</v>
      </c>
      <c r="C34" s="258">
        <v>773</v>
      </c>
      <c r="D34" s="258">
        <v>415</v>
      </c>
      <c r="E34" s="258">
        <v>628</v>
      </c>
      <c r="F34" s="258">
        <v>543</v>
      </c>
      <c r="G34" s="258">
        <v>1085</v>
      </c>
      <c r="H34" s="258">
        <v>761</v>
      </c>
      <c r="I34" s="258">
        <v>761</v>
      </c>
      <c r="J34" s="258">
        <v>328</v>
      </c>
      <c r="K34" s="258">
        <v>524</v>
      </c>
      <c r="L34" s="258">
        <v>621</v>
      </c>
      <c r="M34" s="258">
        <v>151</v>
      </c>
      <c r="N34" s="258">
        <v>616</v>
      </c>
      <c r="O34" s="253">
        <f t="shared" si="0"/>
        <v>7206</v>
      </c>
    </row>
    <row r="43" spans="1:15" ht="6.75" customHeight="1"/>
    <row r="45" spans="1:15" ht="6" customHeight="1"/>
    <row r="51" spans="1:24">
      <c r="R51" s="8"/>
      <c r="S51" s="8"/>
      <c r="T51" s="8"/>
      <c r="U51" s="8"/>
      <c r="V51" s="8"/>
      <c r="W51" s="8"/>
      <c r="X51" s="8"/>
    </row>
    <row r="52" spans="1:24">
      <c r="R52" s="259"/>
      <c r="S52" s="259"/>
      <c r="T52" s="260"/>
      <c r="U52" s="260"/>
      <c r="V52" s="260"/>
      <c r="W52" s="260"/>
      <c r="X52" s="260"/>
    </row>
    <row r="53" spans="1:24">
      <c r="R53" s="256"/>
      <c r="S53" s="256"/>
      <c r="T53" s="256"/>
      <c r="U53" s="256"/>
      <c r="V53" s="256"/>
      <c r="W53" s="256"/>
      <c r="X53" s="256"/>
    </row>
    <row r="54" spans="1:24">
      <c r="R54" s="256"/>
      <c r="S54" s="256"/>
      <c r="T54" s="256"/>
      <c r="U54" s="256"/>
      <c r="V54" s="256"/>
      <c r="W54" s="256"/>
      <c r="X54" s="256"/>
    </row>
    <row r="55" spans="1:24">
      <c r="R55" s="8"/>
      <c r="S55" s="8"/>
      <c r="T55" s="8"/>
      <c r="U55" s="8"/>
      <c r="V55" s="8"/>
      <c r="W55" s="8"/>
      <c r="X55" s="8"/>
    </row>
    <row r="56" spans="1:24">
      <c r="R56" s="8"/>
      <c r="S56" s="8"/>
      <c r="T56" s="8"/>
      <c r="U56" s="8"/>
      <c r="V56" s="8"/>
      <c r="W56" s="8"/>
      <c r="X56" s="8"/>
    </row>
    <row r="57" spans="1:24">
      <c r="R57" s="8"/>
      <c r="S57" s="8"/>
      <c r="T57" s="8"/>
      <c r="U57" s="8"/>
      <c r="V57" s="8"/>
      <c r="W57" s="8"/>
      <c r="X57" s="8"/>
    </row>
    <row r="58" spans="1:24">
      <c r="R58" s="8"/>
      <c r="S58" s="8"/>
      <c r="T58" s="8"/>
      <c r="U58" s="8"/>
      <c r="V58" s="8"/>
      <c r="W58" s="8"/>
      <c r="X58" s="8"/>
    </row>
    <row r="59" spans="1:24">
      <c r="R59" s="8"/>
      <c r="S59" s="8"/>
      <c r="T59" s="8"/>
      <c r="U59" s="8"/>
      <c r="V59" s="8"/>
      <c r="W59" s="8"/>
      <c r="X59" s="8"/>
    </row>
    <row r="64" spans="1:24">
      <c r="A64" s="295" t="s">
        <v>443</v>
      </c>
      <c r="B64" s="295"/>
      <c r="C64" s="295"/>
      <c r="D64" s="295"/>
      <c r="E64" s="295"/>
      <c r="F64" s="295"/>
      <c r="G64" s="295"/>
      <c r="H64" s="295"/>
      <c r="I64" s="295"/>
      <c r="J64" s="295"/>
      <c r="K64" s="16"/>
      <c r="L64" s="16"/>
      <c r="M64" s="16"/>
      <c r="N64" s="16"/>
      <c r="O64" s="16"/>
    </row>
    <row r="65" spans="1:15">
      <c r="A65" s="295"/>
      <c r="B65" s="295"/>
      <c r="C65" s="295"/>
      <c r="D65" s="295"/>
      <c r="E65" s="295"/>
      <c r="F65" s="295"/>
      <c r="G65" s="295"/>
      <c r="H65" s="295"/>
      <c r="I65" s="295"/>
      <c r="J65" s="295"/>
      <c r="K65" s="16"/>
      <c r="L65" s="16"/>
      <c r="M65" s="16"/>
      <c r="N65" s="16"/>
      <c r="O65" s="16"/>
    </row>
    <row r="66" spans="1:15">
      <c r="A66" s="248" t="s">
        <v>412</v>
      </c>
      <c r="B66" s="248" t="s">
        <v>444</v>
      </c>
      <c r="C66" s="249" t="s">
        <v>413</v>
      </c>
      <c r="D66" s="249" t="s">
        <v>414</v>
      </c>
      <c r="E66" s="249" t="s">
        <v>415</v>
      </c>
      <c r="F66" s="249" t="s">
        <v>416</v>
      </c>
      <c r="G66" s="249" t="s">
        <v>417</v>
      </c>
      <c r="H66" s="249" t="s">
        <v>418</v>
      </c>
      <c r="I66" s="249" t="s">
        <v>419</v>
      </c>
      <c r="J66" s="249" t="s">
        <v>420</v>
      </c>
      <c r="K66" s="249" t="s">
        <v>421</v>
      </c>
      <c r="L66" s="249" t="s">
        <v>422</v>
      </c>
      <c r="M66" s="249" t="s">
        <v>423</v>
      </c>
      <c r="N66" s="249" t="s">
        <v>424</v>
      </c>
      <c r="O66" s="249" t="s">
        <v>220</v>
      </c>
    </row>
    <row r="67" spans="1:15">
      <c r="A67" s="250">
        <v>2008</v>
      </c>
      <c r="B67" s="250" t="s">
        <v>441</v>
      </c>
      <c r="C67" s="250">
        <v>169</v>
      </c>
      <c r="D67" s="250">
        <v>205</v>
      </c>
      <c r="E67" s="250">
        <v>241</v>
      </c>
      <c r="F67" s="250">
        <v>145</v>
      </c>
      <c r="G67" s="250">
        <v>120</v>
      </c>
      <c r="H67" s="250">
        <v>41</v>
      </c>
      <c r="I67" s="250">
        <v>213</v>
      </c>
      <c r="J67" s="250">
        <v>211</v>
      </c>
      <c r="K67" s="250">
        <v>270</v>
      </c>
      <c r="L67" s="250">
        <v>322</v>
      </c>
      <c r="M67" s="250">
        <v>235</v>
      </c>
      <c r="N67" s="250">
        <v>275</v>
      </c>
      <c r="O67" s="251">
        <f>SUM(C67:N67)</f>
        <v>2447</v>
      </c>
    </row>
    <row r="68" spans="1:15">
      <c r="A68" s="252"/>
      <c r="B68" s="252" t="s">
        <v>442</v>
      </c>
      <c r="C68" s="252">
        <v>511</v>
      </c>
      <c r="D68" s="252">
        <v>414</v>
      </c>
      <c r="E68" s="252">
        <v>1462</v>
      </c>
      <c r="F68" s="252">
        <v>926</v>
      </c>
      <c r="G68" s="252">
        <v>114</v>
      </c>
      <c r="H68" s="252">
        <v>163</v>
      </c>
      <c r="I68" s="252">
        <v>156</v>
      </c>
      <c r="J68" s="252">
        <v>158</v>
      </c>
      <c r="K68" s="252">
        <v>106</v>
      </c>
      <c r="L68" s="252">
        <v>131</v>
      </c>
      <c r="M68" s="252">
        <v>130</v>
      </c>
      <c r="N68" s="252">
        <v>285</v>
      </c>
      <c r="O68" s="253">
        <f>SUM(C68:N68)</f>
        <v>4556</v>
      </c>
    </row>
    <row r="69" spans="1:15">
      <c r="A69" s="250">
        <v>2009</v>
      </c>
      <c r="B69" s="250" t="s">
        <v>441</v>
      </c>
      <c r="C69" s="250">
        <v>148</v>
      </c>
      <c r="D69" s="250">
        <v>195</v>
      </c>
      <c r="E69" s="250">
        <v>85</v>
      </c>
      <c r="F69" s="250">
        <v>259</v>
      </c>
      <c r="G69" s="250">
        <v>303</v>
      </c>
      <c r="H69" s="250">
        <v>204</v>
      </c>
      <c r="I69" s="250">
        <v>318</v>
      </c>
      <c r="J69" s="250">
        <v>207</v>
      </c>
      <c r="K69" s="250">
        <v>272</v>
      </c>
      <c r="L69" s="250">
        <v>294</v>
      </c>
      <c r="M69" s="250">
        <v>224</v>
      </c>
      <c r="N69" s="250">
        <v>45</v>
      </c>
      <c r="O69" s="251">
        <f>SUM(C69:N69)</f>
        <v>2554</v>
      </c>
    </row>
    <row r="70" spans="1:15">
      <c r="A70" s="252"/>
      <c r="B70" s="252" t="s">
        <v>442</v>
      </c>
      <c r="C70" s="252">
        <v>453</v>
      </c>
      <c r="D70" s="252">
        <v>737</v>
      </c>
      <c r="E70" s="252">
        <v>1195</v>
      </c>
      <c r="F70" s="252">
        <v>948</v>
      </c>
      <c r="G70" s="252">
        <v>1195</v>
      </c>
      <c r="H70" s="252">
        <v>330</v>
      </c>
      <c r="I70" s="252">
        <v>279</v>
      </c>
      <c r="J70" s="252">
        <v>19</v>
      </c>
      <c r="K70" s="252">
        <v>221</v>
      </c>
      <c r="L70" s="252">
        <v>136</v>
      </c>
      <c r="M70" s="252">
        <v>57</v>
      </c>
      <c r="N70" s="252">
        <v>4</v>
      </c>
      <c r="O70" s="253">
        <f>SUM(C70:N70)</f>
        <v>5574</v>
      </c>
    </row>
    <row r="71" spans="1:15">
      <c r="A71" s="250">
        <v>2010</v>
      </c>
      <c r="B71" s="250" t="s">
        <v>441</v>
      </c>
      <c r="C71" s="250">
        <v>364</v>
      </c>
      <c r="D71" s="250">
        <v>151</v>
      </c>
      <c r="E71" s="250">
        <v>203</v>
      </c>
      <c r="F71" s="250">
        <v>234</v>
      </c>
      <c r="G71" s="250">
        <v>226</v>
      </c>
      <c r="H71" s="250">
        <v>176</v>
      </c>
      <c r="I71" s="250">
        <v>207</v>
      </c>
      <c r="J71" s="250">
        <v>99</v>
      </c>
      <c r="K71" s="250">
        <v>325</v>
      </c>
      <c r="L71" s="250">
        <v>199</v>
      </c>
      <c r="M71" s="250">
        <v>112</v>
      </c>
      <c r="N71" s="250">
        <v>207</v>
      </c>
      <c r="O71" s="251">
        <f t="shared" ref="O71:O88" si="1">SUM(C71:N71)</f>
        <v>2503</v>
      </c>
    </row>
    <row r="72" spans="1:15">
      <c r="A72" s="252"/>
      <c r="B72" s="252" t="s">
        <v>442</v>
      </c>
      <c r="C72" s="252">
        <v>212</v>
      </c>
      <c r="D72" s="252">
        <v>195</v>
      </c>
      <c r="E72" s="252">
        <v>280</v>
      </c>
      <c r="F72" s="252">
        <v>353</v>
      </c>
      <c r="G72" s="252">
        <v>394</v>
      </c>
      <c r="H72" s="252">
        <v>355</v>
      </c>
      <c r="I72" s="252">
        <v>123</v>
      </c>
      <c r="J72" s="252">
        <v>96</v>
      </c>
      <c r="K72" s="252">
        <v>213</v>
      </c>
      <c r="L72" s="252">
        <v>183</v>
      </c>
      <c r="M72" s="252">
        <v>240</v>
      </c>
      <c r="N72" s="252">
        <v>422</v>
      </c>
      <c r="O72" s="253">
        <f t="shared" si="1"/>
        <v>3066</v>
      </c>
    </row>
    <row r="73" spans="1:15">
      <c r="A73" s="250">
        <v>2011</v>
      </c>
      <c r="B73" s="250" t="s">
        <v>441</v>
      </c>
      <c r="C73" s="250">
        <v>116</v>
      </c>
      <c r="D73" s="250">
        <v>276</v>
      </c>
      <c r="E73" s="250">
        <v>130</v>
      </c>
      <c r="F73" s="250">
        <v>274</v>
      </c>
      <c r="G73" s="250">
        <v>103</v>
      </c>
      <c r="H73" s="250">
        <v>225</v>
      </c>
      <c r="I73" s="250">
        <v>225</v>
      </c>
      <c r="J73" s="250">
        <v>227</v>
      </c>
      <c r="K73" s="250">
        <v>205</v>
      </c>
      <c r="L73" s="250">
        <v>147</v>
      </c>
      <c r="M73" s="250">
        <v>190</v>
      </c>
      <c r="N73" s="250">
        <v>276</v>
      </c>
      <c r="O73" s="251">
        <f t="shared" si="1"/>
        <v>2394</v>
      </c>
    </row>
    <row r="74" spans="1:15">
      <c r="A74" s="252"/>
      <c r="B74" s="252" t="s">
        <v>442</v>
      </c>
      <c r="C74" s="252">
        <v>173</v>
      </c>
      <c r="D74" s="252">
        <v>630</v>
      </c>
      <c r="E74" s="252">
        <v>798</v>
      </c>
      <c r="F74" s="252">
        <v>714</v>
      </c>
      <c r="G74" s="252">
        <v>269</v>
      </c>
      <c r="H74" s="252">
        <v>476</v>
      </c>
      <c r="I74" s="252">
        <v>241</v>
      </c>
      <c r="J74" s="252">
        <v>614</v>
      </c>
      <c r="K74" s="252">
        <v>468</v>
      </c>
      <c r="L74" s="252">
        <v>844</v>
      </c>
      <c r="M74" s="252">
        <v>588</v>
      </c>
      <c r="N74" s="252">
        <v>531</v>
      </c>
      <c r="O74" s="253">
        <f t="shared" si="1"/>
        <v>6346</v>
      </c>
    </row>
    <row r="75" spans="1:15">
      <c r="A75" s="250">
        <v>2012</v>
      </c>
      <c r="B75" s="250" t="s">
        <v>441</v>
      </c>
      <c r="C75" s="250">
        <v>83</v>
      </c>
      <c r="D75" s="250">
        <v>92</v>
      </c>
      <c r="E75" s="250">
        <v>174</v>
      </c>
      <c r="F75" s="250">
        <v>145</v>
      </c>
      <c r="G75" s="250">
        <v>140</v>
      </c>
      <c r="H75" s="250">
        <v>215</v>
      </c>
      <c r="I75" s="250">
        <v>280</v>
      </c>
      <c r="J75" s="250">
        <v>216</v>
      </c>
      <c r="K75" s="250">
        <v>307</v>
      </c>
      <c r="L75" s="250">
        <v>117</v>
      </c>
      <c r="M75" s="250">
        <v>187</v>
      </c>
      <c r="N75" s="250">
        <v>224</v>
      </c>
      <c r="O75" s="251">
        <f t="shared" si="1"/>
        <v>2180</v>
      </c>
    </row>
    <row r="76" spans="1:15">
      <c r="A76" s="252"/>
      <c r="B76" s="252" t="s">
        <v>442</v>
      </c>
      <c r="C76" s="252">
        <v>551</v>
      </c>
      <c r="D76" s="252">
        <v>970</v>
      </c>
      <c r="E76" s="252">
        <v>673</v>
      </c>
      <c r="F76" s="252">
        <v>470</v>
      </c>
      <c r="G76" s="252">
        <v>554</v>
      </c>
      <c r="H76" s="252">
        <v>393</v>
      </c>
      <c r="I76" s="252">
        <v>434</v>
      </c>
      <c r="J76" s="252">
        <v>120</v>
      </c>
      <c r="K76" s="252">
        <v>522</v>
      </c>
      <c r="L76" s="252">
        <v>280</v>
      </c>
      <c r="M76" s="252">
        <v>502</v>
      </c>
      <c r="N76" s="252">
        <v>539</v>
      </c>
      <c r="O76" s="253">
        <f t="shared" si="1"/>
        <v>6008</v>
      </c>
    </row>
    <row r="77" spans="1:15">
      <c r="A77" s="250">
        <v>2013</v>
      </c>
      <c r="B77" s="250" t="s">
        <v>441</v>
      </c>
      <c r="C77" s="250">
        <v>188</v>
      </c>
      <c r="D77" s="250">
        <v>140</v>
      </c>
      <c r="E77" s="250">
        <v>129</v>
      </c>
      <c r="F77" s="250">
        <v>196</v>
      </c>
      <c r="G77" s="250">
        <v>200</v>
      </c>
      <c r="H77" s="250">
        <v>42</v>
      </c>
      <c r="I77" s="250">
        <v>26</v>
      </c>
      <c r="J77" s="250">
        <v>216</v>
      </c>
      <c r="K77" s="250">
        <v>8</v>
      </c>
      <c r="L77" s="250">
        <v>133</v>
      </c>
      <c r="M77" s="250">
        <v>28</v>
      </c>
      <c r="N77" s="250">
        <v>21</v>
      </c>
      <c r="O77" s="251">
        <f t="shared" si="1"/>
        <v>1327</v>
      </c>
    </row>
    <row r="78" spans="1:15">
      <c r="A78" s="252"/>
      <c r="B78" s="252" t="s">
        <v>442</v>
      </c>
      <c r="C78" s="252">
        <v>658</v>
      </c>
      <c r="D78" s="252">
        <v>905</v>
      </c>
      <c r="E78" s="252">
        <v>1359</v>
      </c>
      <c r="F78" s="252">
        <v>841</v>
      </c>
      <c r="G78" s="252">
        <v>698</v>
      </c>
      <c r="H78" s="252">
        <v>229</v>
      </c>
      <c r="I78" s="252">
        <v>274</v>
      </c>
      <c r="J78" s="252">
        <v>474</v>
      </c>
      <c r="K78" s="252">
        <v>352</v>
      </c>
      <c r="L78" s="252">
        <v>351</v>
      </c>
      <c r="M78" s="252">
        <v>508</v>
      </c>
      <c r="N78" s="252">
        <v>450</v>
      </c>
      <c r="O78" s="253">
        <f t="shared" si="1"/>
        <v>7099</v>
      </c>
    </row>
    <row r="79" spans="1:15">
      <c r="A79" s="250">
        <v>2014</v>
      </c>
      <c r="B79" s="250" t="s">
        <v>441</v>
      </c>
      <c r="C79" s="250">
        <v>102</v>
      </c>
      <c r="D79" s="250">
        <v>99</v>
      </c>
      <c r="E79" s="250">
        <v>179</v>
      </c>
      <c r="F79" s="250">
        <v>136</v>
      </c>
      <c r="G79" s="250">
        <v>208</v>
      </c>
      <c r="H79" s="250">
        <v>199</v>
      </c>
      <c r="I79" s="250">
        <v>187</v>
      </c>
      <c r="J79" s="250">
        <v>106</v>
      </c>
      <c r="K79" s="250">
        <v>192</v>
      </c>
      <c r="L79" s="250">
        <v>156</v>
      </c>
      <c r="M79" s="250">
        <v>64</v>
      </c>
      <c r="N79" s="250">
        <v>60</v>
      </c>
      <c r="O79" s="251">
        <f t="shared" si="1"/>
        <v>1688</v>
      </c>
    </row>
    <row r="80" spans="1:15">
      <c r="A80" s="252"/>
      <c r="B80" s="252" t="s">
        <v>442</v>
      </c>
      <c r="C80" s="252">
        <v>335</v>
      </c>
      <c r="D80" s="252">
        <v>568</v>
      </c>
      <c r="E80" s="252">
        <v>780</v>
      </c>
      <c r="F80" s="252">
        <v>874</v>
      </c>
      <c r="G80" s="252">
        <v>750</v>
      </c>
      <c r="H80" s="252">
        <v>610</v>
      </c>
      <c r="I80" s="252">
        <v>188</v>
      </c>
      <c r="J80" s="252">
        <v>244</v>
      </c>
      <c r="K80" s="252">
        <v>943</v>
      </c>
      <c r="L80" s="252">
        <v>591</v>
      </c>
      <c r="M80" s="252">
        <v>355</v>
      </c>
      <c r="N80" s="252">
        <v>874</v>
      </c>
      <c r="O80" s="253">
        <f t="shared" si="1"/>
        <v>7112</v>
      </c>
    </row>
    <row r="81" spans="1:15">
      <c r="A81" s="250">
        <v>2015</v>
      </c>
      <c r="B81" s="250" t="s">
        <v>441</v>
      </c>
      <c r="C81" s="250">
        <v>122</v>
      </c>
      <c r="D81" s="250">
        <v>123</v>
      </c>
      <c r="E81" s="250">
        <v>60</v>
      </c>
      <c r="F81" s="250">
        <v>113</v>
      </c>
      <c r="G81" s="250">
        <v>91</v>
      </c>
      <c r="H81" s="250">
        <v>77</v>
      </c>
      <c r="I81" s="250">
        <v>35</v>
      </c>
      <c r="J81" s="250">
        <v>49</v>
      </c>
      <c r="K81" s="250">
        <v>69</v>
      </c>
      <c r="L81" s="250">
        <v>41</v>
      </c>
      <c r="M81" s="250">
        <v>130</v>
      </c>
      <c r="N81" s="250">
        <v>7</v>
      </c>
      <c r="O81" s="251">
        <f t="shared" si="1"/>
        <v>917</v>
      </c>
    </row>
    <row r="82" spans="1:15">
      <c r="A82" s="252"/>
      <c r="B82" s="252" t="s">
        <v>442</v>
      </c>
      <c r="C82" s="252">
        <v>600</v>
      </c>
      <c r="D82" s="252">
        <v>646</v>
      </c>
      <c r="E82" s="252">
        <v>628</v>
      </c>
      <c r="F82" s="252">
        <v>753</v>
      </c>
      <c r="G82" s="252">
        <v>410</v>
      </c>
      <c r="H82" s="252">
        <v>423</v>
      </c>
      <c r="I82" s="252">
        <v>499</v>
      </c>
      <c r="J82" s="252">
        <v>57</v>
      </c>
      <c r="K82" s="252">
        <v>252</v>
      </c>
      <c r="L82" s="252">
        <v>238</v>
      </c>
      <c r="M82" s="252">
        <v>751</v>
      </c>
      <c r="N82" s="252">
        <v>264</v>
      </c>
      <c r="O82" s="253">
        <f t="shared" si="1"/>
        <v>5521</v>
      </c>
    </row>
    <row r="83" spans="1:15">
      <c r="A83" s="250">
        <v>2016</v>
      </c>
      <c r="B83" s="250" t="s">
        <v>441</v>
      </c>
      <c r="C83" s="250">
        <v>27</v>
      </c>
      <c r="D83" s="250">
        <v>34</v>
      </c>
      <c r="E83" s="250">
        <v>83</v>
      </c>
      <c r="F83" s="250">
        <v>151</v>
      </c>
      <c r="G83" s="250">
        <v>119</v>
      </c>
      <c r="H83" s="250">
        <v>112</v>
      </c>
      <c r="I83" s="250">
        <v>78</v>
      </c>
      <c r="J83" s="250">
        <v>121</v>
      </c>
      <c r="K83" s="250">
        <v>102</v>
      </c>
      <c r="L83" s="250">
        <v>88</v>
      </c>
      <c r="M83" s="250">
        <v>177</v>
      </c>
      <c r="N83" s="250">
        <v>65</v>
      </c>
      <c r="O83" s="251">
        <f t="shared" si="1"/>
        <v>1157</v>
      </c>
    </row>
    <row r="84" spans="1:15">
      <c r="A84" s="252"/>
      <c r="B84" s="252" t="s">
        <v>442</v>
      </c>
      <c r="C84" s="252">
        <v>594</v>
      </c>
      <c r="D84" s="252">
        <v>599</v>
      </c>
      <c r="E84" s="252">
        <v>572</v>
      </c>
      <c r="F84" s="252">
        <v>773</v>
      </c>
      <c r="G84" s="252">
        <v>638</v>
      </c>
      <c r="H84" s="252">
        <v>353</v>
      </c>
      <c r="I84" s="252">
        <v>412</v>
      </c>
      <c r="J84" s="252">
        <v>934</v>
      </c>
      <c r="K84" s="252">
        <v>587</v>
      </c>
      <c r="L84" s="252">
        <v>718</v>
      </c>
      <c r="M84" s="252">
        <v>706</v>
      </c>
      <c r="N84" s="252">
        <v>688</v>
      </c>
      <c r="O84" s="253">
        <f t="shared" si="1"/>
        <v>7574</v>
      </c>
    </row>
    <row r="85" spans="1:15">
      <c r="A85" s="250">
        <v>2017</v>
      </c>
      <c r="B85" s="250" t="s">
        <v>441</v>
      </c>
      <c r="C85" s="250">
        <v>87</v>
      </c>
      <c r="D85" s="250">
        <v>91</v>
      </c>
      <c r="E85" s="250">
        <v>201</v>
      </c>
      <c r="F85" s="250">
        <v>80</v>
      </c>
      <c r="G85" s="250">
        <v>232</v>
      </c>
      <c r="H85" s="250">
        <v>214</v>
      </c>
      <c r="I85" s="250">
        <v>121</v>
      </c>
      <c r="J85" s="250">
        <v>48</v>
      </c>
      <c r="K85" s="250">
        <v>466</v>
      </c>
      <c r="L85" s="250">
        <v>201</v>
      </c>
      <c r="M85" s="250">
        <v>97</v>
      </c>
      <c r="N85" s="250">
        <v>237</v>
      </c>
      <c r="O85" s="251">
        <f>SUM(C85:N85)</f>
        <v>2075</v>
      </c>
    </row>
    <row r="86" spans="1:15">
      <c r="A86" s="252"/>
      <c r="B86" s="252" t="s">
        <v>442</v>
      </c>
      <c r="C86" s="252">
        <v>606</v>
      </c>
      <c r="D86" s="252">
        <v>159</v>
      </c>
      <c r="E86" s="252">
        <v>709</v>
      </c>
      <c r="F86" s="252">
        <v>406</v>
      </c>
      <c r="G86" s="252">
        <v>504</v>
      </c>
      <c r="H86" s="252">
        <v>624</v>
      </c>
      <c r="I86" s="252">
        <v>565</v>
      </c>
      <c r="J86" s="252">
        <v>314</v>
      </c>
      <c r="K86" s="252">
        <v>434</v>
      </c>
      <c r="L86" s="252">
        <v>596</v>
      </c>
      <c r="M86" s="252">
        <v>302</v>
      </c>
      <c r="N86" s="252">
        <v>345</v>
      </c>
      <c r="O86" s="253">
        <f t="shared" si="1"/>
        <v>5564</v>
      </c>
    </row>
    <row r="87" spans="1:15">
      <c r="A87" s="254">
        <v>2018</v>
      </c>
      <c r="B87" s="254" t="s">
        <v>441</v>
      </c>
      <c r="C87" s="255">
        <v>158</v>
      </c>
      <c r="D87" s="255">
        <v>89</v>
      </c>
      <c r="E87" s="255">
        <v>286</v>
      </c>
      <c r="F87" s="255">
        <v>122</v>
      </c>
      <c r="G87" s="255">
        <v>118</v>
      </c>
      <c r="H87" s="255">
        <v>161</v>
      </c>
      <c r="I87" s="255">
        <v>162</v>
      </c>
      <c r="J87" s="255">
        <v>253</v>
      </c>
      <c r="K87" s="255">
        <v>113</v>
      </c>
      <c r="L87" s="255">
        <v>131</v>
      </c>
      <c r="M87" s="255">
        <v>95</v>
      </c>
      <c r="N87" s="255">
        <v>94</v>
      </c>
      <c r="O87" s="251">
        <f>SUM(C87:N87)</f>
        <v>1782</v>
      </c>
    </row>
    <row r="88" spans="1:15">
      <c r="A88" s="257"/>
      <c r="B88" s="257" t="s">
        <v>442</v>
      </c>
      <c r="C88" s="258">
        <v>707</v>
      </c>
      <c r="D88" s="258">
        <v>440</v>
      </c>
      <c r="E88" s="258">
        <v>779</v>
      </c>
      <c r="F88" s="258">
        <v>673</v>
      </c>
      <c r="G88" s="258">
        <v>631</v>
      </c>
      <c r="H88" s="258">
        <v>679</v>
      </c>
      <c r="I88" s="258">
        <v>659</v>
      </c>
      <c r="J88" s="258">
        <v>499</v>
      </c>
      <c r="K88" s="258">
        <v>553</v>
      </c>
      <c r="L88" s="258">
        <v>774</v>
      </c>
      <c r="M88" s="258">
        <v>518</v>
      </c>
      <c r="N88" s="258">
        <v>629</v>
      </c>
      <c r="O88" s="253">
        <f t="shared" si="1"/>
        <v>7541</v>
      </c>
    </row>
  </sheetData>
  <mergeCells count="2">
    <mergeCell ref="A10:J11"/>
    <mergeCell ref="A64:J65"/>
  </mergeCells>
  <pageMargins left="0.82638888888888895" right="0.196527777777778" top="0.156944444444444" bottom="0.43263888888888902" header="0.51180555555555496" footer="0"/>
  <pageSetup paperSize="9" firstPageNumber="0" orientation="portrait" horizontalDpi="300" verticalDpi="300"/>
  <headerFooter>
    <oddFooter>&amp;CForm.1034 - 22/11/00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0:AMJ96"/>
  <sheetViews>
    <sheetView showGridLines="0" zoomScaleNormal="100" workbookViewId="0"/>
  </sheetViews>
  <sheetFormatPr baseColWidth="10" defaultColWidth="8.85546875" defaultRowHeight="12.75"/>
  <cols>
    <col min="1" max="1" width="14.42578125" style="7" customWidth="1"/>
    <col min="2" max="2" width="3.5703125" style="7" customWidth="1"/>
    <col min="3" max="3" width="4.140625" style="7" customWidth="1"/>
    <col min="4" max="4" width="4.42578125" style="7" customWidth="1"/>
    <col min="5" max="6" width="4.140625" style="7" customWidth="1"/>
    <col min="7" max="7" width="4.42578125" style="7" customWidth="1"/>
    <col min="8" max="8" width="3.85546875" style="7" customWidth="1"/>
    <col min="9" max="13" width="4.42578125" style="7" customWidth="1"/>
    <col min="14" max="14" width="8.7109375" style="7" customWidth="1"/>
    <col min="15" max="15" width="5.140625" style="7" customWidth="1"/>
    <col min="16" max="16" width="6.42578125" style="7" customWidth="1"/>
    <col min="17" max="17" width="6.85546875" style="7" customWidth="1"/>
    <col min="18" max="1024" width="11.42578125" style="7" customWidth="1"/>
  </cols>
  <sheetData>
    <row r="10" spans="1:16">
      <c r="A10" s="12" t="s">
        <v>445</v>
      </c>
      <c r="B10" s="16"/>
      <c r="C10" s="16"/>
      <c r="D10" s="16"/>
      <c r="E10" s="16"/>
      <c r="F10" s="16"/>
      <c r="G10" s="16"/>
      <c r="H10" s="16"/>
      <c r="I10" s="17"/>
      <c r="J10" s="17"/>
      <c r="K10" s="17" t="str">
        <f>Principal!$C$11</f>
        <v>Datos al 31/12/2018</v>
      </c>
      <c r="L10" s="121"/>
      <c r="M10" s="121"/>
      <c r="N10" s="121"/>
      <c r="O10" s="16"/>
      <c r="P10" s="16"/>
    </row>
    <row r="11" spans="1:16">
      <c r="A11" s="16"/>
      <c r="B11" s="16"/>
      <c r="C11" s="16"/>
      <c r="D11" s="16"/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6"/>
    </row>
    <row r="12" spans="1:16">
      <c r="A12" s="261" t="s">
        <v>446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4" spans="1:16">
      <c r="A14" s="262" t="s">
        <v>320</v>
      </c>
      <c r="B14" s="262" t="s">
        <v>413</v>
      </c>
      <c r="C14" s="262" t="s">
        <v>414</v>
      </c>
      <c r="D14" s="262" t="s">
        <v>415</v>
      </c>
      <c r="E14" s="262" t="s">
        <v>416</v>
      </c>
      <c r="F14" s="262" t="s">
        <v>417</v>
      </c>
      <c r="G14" s="262" t="s">
        <v>418</v>
      </c>
      <c r="H14" s="262" t="s">
        <v>419</v>
      </c>
      <c r="I14" s="262" t="s">
        <v>420</v>
      </c>
      <c r="J14" s="262" t="s">
        <v>421</v>
      </c>
      <c r="K14" s="262" t="s">
        <v>422</v>
      </c>
      <c r="L14" s="262" t="s">
        <v>423</v>
      </c>
      <c r="M14" s="262" t="s">
        <v>424</v>
      </c>
      <c r="N14" s="263" t="s">
        <v>220</v>
      </c>
    </row>
    <row r="15" spans="1:16">
      <c r="A15" s="264" t="s">
        <v>447</v>
      </c>
      <c r="B15" s="264"/>
      <c r="C15" s="264"/>
      <c r="D15" s="264"/>
      <c r="E15" s="264"/>
      <c r="F15" s="264">
        <v>2</v>
      </c>
      <c r="G15" s="264">
        <v>4</v>
      </c>
      <c r="H15" s="264">
        <v>1</v>
      </c>
      <c r="I15" s="264">
        <v>3</v>
      </c>
      <c r="J15" s="264">
        <v>3</v>
      </c>
      <c r="K15" s="264"/>
      <c r="L15" s="264"/>
      <c r="M15" s="264">
        <v>2</v>
      </c>
      <c r="N15" s="265">
        <f>SUM(B15:M15)</f>
        <v>15</v>
      </c>
    </row>
    <row r="16" spans="1:16">
      <c r="A16" s="264" t="s">
        <v>407</v>
      </c>
      <c r="B16" s="264">
        <v>46</v>
      </c>
      <c r="C16" s="264">
        <v>44</v>
      </c>
      <c r="D16" s="264">
        <v>134</v>
      </c>
      <c r="E16" s="264">
        <v>44</v>
      </c>
      <c r="F16" s="264"/>
      <c r="G16" s="264">
        <v>45</v>
      </c>
      <c r="H16" s="264">
        <v>132</v>
      </c>
      <c r="I16" s="264">
        <v>46</v>
      </c>
      <c r="J16" s="264"/>
      <c r="K16" s="264"/>
      <c r="L16" s="264"/>
      <c r="M16" s="264"/>
      <c r="N16" s="265">
        <f>SUM(B16:M16)</f>
        <v>491</v>
      </c>
    </row>
    <row r="17" spans="1:14">
      <c r="A17" s="264" t="s">
        <v>327</v>
      </c>
      <c r="B17" s="264"/>
      <c r="C17" s="264"/>
      <c r="D17" s="264">
        <v>3</v>
      </c>
      <c r="E17" s="264"/>
      <c r="F17" s="264"/>
      <c r="G17" s="264"/>
      <c r="H17" s="264"/>
      <c r="I17" s="264"/>
      <c r="J17" s="264">
        <v>1</v>
      </c>
      <c r="K17" s="264"/>
      <c r="L17" s="264"/>
      <c r="M17" s="264"/>
      <c r="N17" s="265">
        <f>SUM(B17:M17)</f>
        <v>4</v>
      </c>
    </row>
    <row r="18" spans="1:14">
      <c r="A18" s="264" t="s">
        <v>326</v>
      </c>
      <c r="B18" s="264"/>
      <c r="C18" s="264"/>
      <c r="D18" s="264"/>
      <c r="E18" s="264"/>
      <c r="F18" s="264"/>
      <c r="G18" s="264"/>
      <c r="H18" s="264"/>
      <c r="I18" s="264"/>
      <c r="J18" s="264"/>
      <c r="K18" s="264"/>
      <c r="L18" s="264"/>
      <c r="M18" s="264">
        <v>89</v>
      </c>
      <c r="N18" s="265">
        <f t="shared" ref="N18:N50" si="0">SUM(B18:M18)</f>
        <v>89</v>
      </c>
    </row>
    <row r="19" spans="1:14">
      <c r="A19" s="264" t="s">
        <v>328</v>
      </c>
      <c r="B19" s="264">
        <v>12</v>
      </c>
      <c r="C19" s="264"/>
      <c r="D19" s="264"/>
      <c r="E19" s="264"/>
      <c r="F19" s="264"/>
      <c r="G19" s="264"/>
      <c r="H19" s="264"/>
      <c r="I19" s="264"/>
      <c r="J19" s="264"/>
      <c r="K19" s="264"/>
      <c r="L19" s="264"/>
      <c r="M19" s="264"/>
      <c r="N19" s="265">
        <f t="shared" si="0"/>
        <v>12</v>
      </c>
    </row>
    <row r="20" spans="1:14">
      <c r="A20" s="264" t="s">
        <v>329</v>
      </c>
      <c r="B20" s="264"/>
      <c r="C20" s="264">
        <v>6</v>
      </c>
      <c r="D20" s="264"/>
      <c r="E20" s="264"/>
      <c r="F20" s="264">
        <v>12</v>
      </c>
      <c r="G20" s="264">
        <v>11</v>
      </c>
      <c r="H20" s="264"/>
      <c r="I20" s="264"/>
      <c r="J20" s="264"/>
      <c r="K20" s="264"/>
      <c r="L20" s="264"/>
      <c r="M20" s="264"/>
      <c r="N20" s="265">
        <f t="shared" si="0"/>
        <v>29</v>
      </c>
    </row>
    <row r="21" spans="1:14">
      <c r="A21" s="264" t="s">
        <v>330</v>
      </c>
      <c r="B21" s="264"/>
      <c r="C21" s="264"/>
      <c r="D21" s="264"/>
      <c r="E21" s="264"/>
      <c r="F21" s="264"/>
      <c r="G21" s="264"/>
      <c r="H21" s="264"/>
      <c r="I21" s="264"/>
      <c r="J21" s="264">
        <v>10</v>
      </c>
      <c r="K21" s="264"/>
      <c r="L21" s="264"/>
      <c r="M21" s="264"/>
      <c r="N21" s="265">
        <f t="shared" si="0"/>
        <v>10</v>
      </c>
    </row>
    <row r="22" spans="1:14">
      <c r="A22" s="264" t="s">
        <v>331</v>
      </c>
      <c r="B22" s="264"/>
      <c r="C22" s="264"/>
      <c r="D22" s="264"/>
      <c r="E22" s="264"/>
      <c r="F22" s="264">
        <v>5</v>
      </c>
      <c r="G22" s="264"/>
      <c r="H22" s="264"/>
      <c r="I22" s="264"/>
      <c r="J22" s="264"/>
      <c r="K22" s="264"/>
      <c r="L22" s="264"/>
      <c r="M22" s="264"/>
      <c r="N22" s="265">
        <f t="shared" si="0"/>
        <v>5</v>
      </c>
    </row>
    <row r="23" spans="1:14">
      <c r="A23" s="264" t="s">
        <v>332</v>
      </c>
      <c r="B23" s="264">
        <v>54</v>
      </c>
      <c r="C23" s="264">
        <v>16</v>
      </c>
      <c r="D23" s="264">
        <v>17</v>
      </c>
      <c r="E23" s="264">
        <v>16</v>
      </c>
      <c r="F23" s="264">
        <v>15</v>
      </c>
      <c r="G23" s="264">
        <v>24</v>
      </c>
      <c r="H23" s="264">
        <v>7</v>
      </c>
      <c r="I23" s="264">
        <v>3</v>
      </c>
      <c r="J23" s="264">
        <v>4</v>
      </c>
      <c r="K23" s="264">
        <v>2</v>
      </c>
      <c r="L23" s="264"/>
      <c r="M23" s="264"/>
      <c r="N23" s="265">
        <f t="shared" si="0"/>
        <v>158</v>
      </c>
    </row>
    <row r="24" spans="1:14">
      <c r="A24" s="264" t="s">
        <v>333</v>
      </c>
      <c r="B24" s="264"/>
      <c r="C24" s="264">
        <v>1</v>
      </c>
      <c r="D24" s="264"/>
      <c r="E24" s="264"/>
      <c r="F24" s="264"/>
      <c r="G24" s="264"/>
      <c r="H24" s="264"/>
      <c r="I24" s="264"/>
      <c r="J24" s="264"/>
      <c r="K24" s="264"/>
      <c r="L24" s="264"/>
      <c r="M24" s="264"/>
      <c r="N24" s="265">
        <f t="shared" si="0"/>
        <v>1</v>
      </c>
    </row>
    <row r="25" spans="1:14">
      <c r="A25" s="264" t="s">
        <v>336</v>
      </c>
      <c r="B25" s="264">
        <v>17</v>
      </c>
      <c r="C25" s="264">
        <v>26</v>
      </c>
      <c r="D25" s="264">
        <v>35</v>
      </c>
      <c r="E25" s="264">
        <v>33</v>
      </c>
      <c r="F25" s="264">
        <v>66</v>
      </c>
      <c r="G25" s="264">
        <v>46</v>
      </c>
      <c r="H25" s="264">
        <v>38</v>
      </c>
      <c r="I25" s="264">
        <v>16</v>
      </c>
      <c r="J25" s="264">
        <v>51</v>
      </c>
      <c r="K25" s="264">
        <v>94</v>
      </c>
      <c r="L25" s="264">
        <v>31</v>
      </c>
      <c r="M25" s="264">
        <v>5</v>
      </c>
      <c r="N25" s="265">
        <f t="shared" si="0"/>
        <v>458</v>
      </c>
    </row>
    <row r="26" spans="1:14">
      <c r="A26" s="264" t="s">
        <v>448</v>
      </c>
      <c r="B26" s="264"/>
      <c r="C26" s="264"/>
      <c r="D26" s="264"/>
      <c r="E26" s="264"/>
      <c r="F26" s="264"/>
      <c r="G26" s="264">
        <v>3</v>
      </c>
      <c r="H26" s="264">
        <v>4</v>
      </c>
      <c r="I26" s="264"/>
      <c r="J26" s="264"/>
      <c r="K26" s="264">
        <v>1</v>
      </c>
      <c r="L26" s="264"/>
      <c r="M26" s="264"/>
      <c r="N26" s="265">
        <f t="shared" si="0"/>
        <v>8</v>
      </c>
    </row>
    <row r="27" spans="1:14">
      <c r="A27" s="264" t="s">
        <v>339</v>
      </c>
      <c r="B27" s="264"/>
      <c r="C27" s="264"/>
      <c r="D27" s="264"/>
      <c r="E27" s="264"/>
      <c r="F27" s="264"/>
      <c r="G27" s="264">
        <v>1</v>
      </c>
      <c r="H27" s="264">
        <v>10</v>
      </c>
      <c r="I27" s="264"/>
      <c r="J27" s="264">
        <v>9</v>
      </c>
      <c r="K27" s="264">
        <v>18</v>
      </c>
      <c r="L27" s="264">
        <v>7</v>
      </c>
      <c r="M27" s="264">
        <v>5</v>
      </c>
      <c r="N27" s="265">
        <f t="shared" si="0"/>
        <v>50</v>
      </c>
    </row>
    <row r="28" spans="1:14">
      <c r="A28" s="264" t="s">
        <v>449</v>
      </c>
      <c r="B28" s="264"/>
      <c r="C28" s="264"/>
      <c r="D28" s="264">
        <v>1</v>
      </c>
      <c r="E28" s="264">
        <v>20</v>
      </c>
      <c r="F28" s="264">
        <v>39</v>
      </c>
      <c r="G28" s="264">
        <v>39</v>
      </c>
      <c r="H28" s="264">
        <v>13</v>
      </c>
      <c r="I28" s="264">
        <v>10</v>
      </c>
      <c r="J28" s="264">
        <v>28</v>
      </c>
      <c r="K28" s="264">
        <v>25</v>
      </c>
      <c r="L28" s="264">
        <v>19</v>
      </c>
      <c r="M28" s="264">
        <v>41</v>
      </c>
      <c r="N28" s="265">
        <f t="shared" si="0"/>
        <v>235</v>
      </c>
    </row>
    <row r="29" spans="1:14">
      <c r="A29" s="264" t="s">
        <v>341</v>
      </c>
      <c r="B29" s="264"/>
      <c r="C29" s="264"/>
      <c r="D29" s="264"/>
      <c r="E29" s="264"/>
      <c r="F29" s="264"/>
      <c r="G29" s="264"/>
      <c r="H29" s="264">
        <v>2</v>
      </c>
      <c r="I29" s="264"/>
      <c r="J29" s="264"/>
      <c r="K29" s="264"/>
      <c r="L29" s="264"/>
      <c r="M29" s="264"/>
      <c r="N29" s="265">
        <f t="shared" si="0"/>
        <v>2</v>
      </c>
    </row>
    <row r="30" spans="1:14">
      <c r="A30" s="264" t="s">
        <v>342</v>
      </c>
      <c r="B30" s="264">
        <v>30</v>
      </c>
      <c r="C30" s="264">
        <v>5</v>
      </c>
      <c r="D30" s="264"/>
      <c r="E30" s="264"/>
      <c r="F30" s="264">
        <v>30</v>
      </c>
      <c r="G30" s="264">
        <v>50</v>
      </c>
      <c r="H30" s="264">
        <v>10</v>
      </c>
      <c r="I30" s="264"/>
      <c r="J30" s="264">
        <v>50</v>
      </c>
      <c r="K30" s="264">
        <v>50</v>
      </c>
      <c r="L30" s="264">
        <v>29</v>
      </c>
      <c r="M30" s="264">
        <v>41</v>
      </c>
      <c r="N30" s="265">
        <f t="shared" si="0"/>
        <v>295</v>
      </c>
    </row>
    <row r="31" spans="1:14">
      <c r="A31" s="264" t="s">
        <v>343</v>
      </c>
      <c r="B31" s="264"/>
      <c r="C31" s="264"/>
      <c r="D31" s="264"/>
      <c r="E31" s="264"/>
      <c r="F31" s="264"/>
      <c r="G31" s="264"/>
      <c r="H31" s="264"/>
      <c r="I31" s="264">
        <v>9</v>
      </c>
      <c r="J31" s="264">
        <v>2</v>
      </c>
      <c r="K31" s="264">
        <v>2</v>
      </c>
      <c r="L31" s="264">
        <v>2</v>
      </c>
      <c r="M31" s="264">
        <v>6</v>
      </c>
      <c r="N31" s="265">
        <f t="shared" si="0"/>
        <v>21</v>
      </c>
    </row>
    <row r="32" spans="1:14">
      <c r="A32" s="264" t="s">
        <v>344</v>
      </c>
      <c r="B32" s="264"/>
      <c r="C32" s="264"/>
      <c r="D32" s="264">
        <v>6</v>
      </c>
      <c r="E32" s="264">
        <v>3</v>
      </c>
      <c r="F32" s="264"/>
      <c r="G32" s="264">
        <v>1</v>
      </c>
      <c r="H32" s="264"/>
      <c r="I32" s="264"/>
      <c r="J32" s="264"/>
      <c r="K32" s="264"/>
      <c r="L32" s="264"/>
      <c r="M32" s="264">
        <v>4</v>
      </c>
      <c r="N32" s="265">
        <f t="shared" si="0"/>
        <v>14</v>
      </c>
    </row>
    <row r="33" spans="1:14">
      <c r="A33" s="264" t="s">
        <v>345</v>
      </c>
      <c r="B33" s="264"/>
      <c r="C33" s="264"/>
      <c r="D33" s="264">
        <v>1</v>
      </c>
      <c r="E33" s="264"/>
      <c r="F33" s="264"/>
      <c r="G33" s="264"/>
      <c r="H33" s="264"/>
      <c r="I33" s="264"/>
      <c r="J33" s="264"/>
      <c r="K33" s="264"/>
      <c r="L33" s="264"/>
      <c r="M33" s="264"/>
      <c r="N33" s="265">
        <f t="shared" si="0"/>
        <v>1</v>
      </c>
    </row>
    <row r="34" spans="1:14">
      <c r="A34" s="264" t="s">
        <v>346</v>
      </c>
      <c r="B34" s="264"/>
      <c r="C34" s="264"/>
      <c r="D34" s="264"/>
      <c r="E34" s="264"/>
      <c r="F34" s="264"/>
      <c r="G34" s="264"/>
      <c r="H34" s="264"/>
      <c r="I34" s="264"/>
      <c r="J34" s="264"/>
      <c r="K34" s="264">
        <v>2</v>
      </c>
      <c r="L34" s="264">
        <v>3</v>
      </c>
      <c r="M34" s="264"/>
      <c r="N34" s="265">
        <f t="shared" si="0"/>
        <v>5</v>
      </c>
    </row>
    <row r="35" spans="1:14">
      <c r="A35" s="264" t="s">
        <v>348</v>
      </c>
      <c r="B35" s="264"/>
      <c r="C35" s="264"/>
      <c r="D35" s="264"/>
      <c r="E35" s="264"/>
      <c r="F35" s="264"/>
      <c r="G35" s="264"/>
      <c r="H35" s="264"/>
      <c r="I35" s="264">
        <v>12</v>
      </c>
      <c r="J35" s="264"/>
      <c r="K35" s="264"/>
      <c r="L35" s="264"/>
      <c r="M35" s="264"/>
      <c r="N35" s="265">
        <f t="shared" si="0"/>
        <v>12</v>
      </c>
    </row>
    <row r="36" spans="1:14">
      <c r="A36" s="264" t="s">
        <v>350</v>
      </c>
      <c r="B36" s="264"/>
      <c r="C36" s="264"/>
      <c r="D36" s="264"/>
      <c r="E36" s="264"/>
      <c r="F36" s="264"/>
      <c r="G36" s="264">
        <v>24</v>
      </c>
      <c r="H36" s="264">
        <v>11</v>
      </c>
      <c r="I36" s="264">
        <v>3</v>
      </c>
      <c r="J36" s="264">
        <v>2</v>
      </c>
      <c r="K36" s="264">
        <v>1</v>
      </c>
      <c r="L36" s="264">
        <v>1</v>
      </c>
      <c r="M36" s="264">
        <v>1</v>
      </c>
      <c r="N36" s="265">
        <f t="shared" si="0"/>
        <v>43</v>
      </c>
    </row>
    <row r="37" spans="1:14">
      <c r="A37" s="264" t="s">
        <v>450</v>
      </c>
      <c r="B37" s="264"/>
      <c r="C37" s="264"/>
      <c r="D37" s="264"/>
      <c r="E37" s="264"/>
      <c r="F37" s="264"/>
      <c r="G37" s="264"/>
      <c r="H37" s="264">
        <v>1</v>
      </c>
      <c r="I37" s="264"/>
      <c r="J37" s="264"/>
      <c r="K37" s="264"/>
      <c r="L37" s="264"/>
      <c r="M37" s="264"/>
      <c r="N37" s="265">
        <f t="shared" si="0"/>
        <v>1</v>
      </c>
    </row>
    <row r="38" spans="1:14">
      <c r="A38" s="264" t="s">
        <v>351</v>
      </c>
      <c r="B38" s="264"/>
      <c r="C38" s="264"/>
      <c r="D38" s="264"/>
      <c r="E38" s="264"/>
      <c r="F38" s="264"/>
      <c r="G38" s="264"/>
      <c r="H38" s="264"/>
      <c r="I38" s="264"/>
      <c r="J38" s="264"/>
      <c r="K38" s="264"/>
      <c r="L38" s="264"/>
      <c r="M38" s="264">
        <v>1</v>
      </c>
      <c r="N38" s="265">
        <f t="shared" si="0"/>
        <v>1</v>
      </c>
    </row>
    <row r="39" spans="1:14">
      <c r="A39" s="264" t="s">
        <v>353</v>
      </c>
      <c r="B39" s="264"/>
      <c r="C39" s="264"/>
      <c r="D39" s="264"/>
      <c r="E39" s="264"/>
      <c r="F39" s="264"/>
      <c r="G39" s="264"/>
      <c r="H39" s="264">
        <v>1</v>
      </c>
      <c r="I39" s="264">
        <v>1</v>
      </c>
      <c r="J39" s="264"/>
      <c r="K39" s="264"/>
      <c r="L39" s="264"/>
      <c r="M39" s="264"/>
      <c r="N39" s="265">
        <f t="shared" si="0"/>
        <v>2</v>
      </c>
    </row>
    <row r="40" spans="1:14">
      <c r="A40" s="264" t="s">
        <v>354</v>
      </c>
      <c r="B40" s="264"/>
      <c r="C40" s="264"/>
      <c r="D40" s="264"/>
      <c r="E40" s="264"/>
      <c r="F40" s="264"/>
      <c r="G40" s="264">
        <v>1</v>
      </c>
      <c r="H40" s="264">
        <v>1</v>
      </c>
      <c r="I40" s="264"/>
      <c r="J40" s="264"/>
      <c r="K40" s="264"/>
      <c r="L40" s="264"/>
      <c r="M40" s="264"/>
      <c r="N40" s="265">
        <f t="shared" si="0"/>
        <v>2</v>
      </c>
    </row>
    <row r="41" spans="1:14">
      <c r="A41" s="264" t="s">
        <v>356</v>
      </c>
      <c r="B41" s="264">
        <v>11</v>
      </c>
      <c r="C41" s="264">
        <v>5</v>
      </c>
      <c r="D41" s="264">
        <v>5</v>
      </c>
      <c r="E41" s="264">
        <v>2</v>
      </c>
      <c r="F41" s="264">
        <v>3</v>
      </c>
      <c r="G41" s="264">
        <v>55</v>
      </c>
      <c r="H41" s="264">
        <v>38</v>
      </c>
      <c r="I41" s="264">
        <v>12</v>
      </c>
      <c r="J41" s="264">
        <v>6</v>
      </c>
      <c r="K41" s="264">
        <v>7</v>
      </c>
      <c r="L41" s="264">
        <v>1</v>
      </c>
      <c r="M41" s="264"/>
      <c r="N41" s="265">
        <f t="shared" si="0"/>
        <v>145</v>
      </c>
    </row>
    <row r="42" spans="1:14">
      <c r="A42" s="264" t="s">
        <v>357</v>
      </c>
      <c r="B42" s="264">
        <v>2</v>
      </c>
      <c r="C42" s="264">
        <v>1</v>
      </c>
      <c r="D42" s="264">
        <v>4</v>
      </c>
      <c r="E42" s="264">
        <v>3</v>
      </c>
      <c r="F42" s="264">
        <v>3</v>
      </c>
      <c r="G42" s="264">
        <v>3</v>
      </c>
      <c r="H42" s="264">
        <v>1</v>
      </c>
      <c r="I42" s="264">
        <v>3</v>
      </c>
      <c r="J42" s="264">
        <v>4</v>
      </c>
      <c r="K42" s="264">
        <v>2</v>
      </c>
      <c r="L42" s="264"/>
      <c r="M42" s="264">
        <v>5</v>
      </c>
      <c r="N42" s="265">
        <f t="shared" si="0"/>
        <v>31</v>
      </c>
    </row>
    <row r="43" spans="1:14">
      <c r="A43" s="264" t="s">
        <v>451</v>
      </c>
      <c r="B43" s="264">
        <v>286</v>
      </c>
      <c r="C43" s="264">
        <v>28</v>
      </c>
      <c r="D43" s="264">
        <v>264</v>
      </c>
      <c r="E43" s="264">
        <v>153</v>
      </c>
      <c r="F43" s="264">
        <v>226</v>
      </c>
      <c r="G43" s="264">
        <v>200</v>
      </c>
      <c r="H43" s="264">
        <v>121</v>
      </c>
      <c r="I43" s="264">
        <v>106</v>
      </c>
      <c r="J43" s="264">
        <v>123</v>
      </c>
      <c r="K43" s="264">
        <v>340</v>
      </c>
      <c r="L43" s="264">
        <v>148</v>
      </c>
      <c r="M43" s="264">
        <v>138</v>
      </c>
      <c r="N43" s="265">
        <f t="shared" si="0"/>
        <v>2133</v>
      </c>
    </row>
    <row r="44" spans="1:14">
      <c r="A44" s="264" t="s">
        <v>360</v>
      </c>
      <c r="B44" s="264">
        <v>185</v>
      </c>
      <c r="C44" s="264">
        <v>77</v>
      </c>
      <c r="D44" s="264">
        <v>245</v>
      </c>
      <c r="E44" s="264">
        <v>171</v>
      </c>
      <c r="F44" s="264">
        <v>243</v>
      </c>
      <c r="G44" s="264">
        <v>251</v>
      </c>
      <c r="H44" s="264">
        <v>241</v>
      </c>
      <c r="I44" s="264">
        <v>133</v>
      </c>
      <c r="J44" s="264">
        <v>242</v>
      </c>
      <c r="K44" s="264">
        <v>225</v>
      </c>
      <c r="L44" s="264">
        <v>139</v>
      </c>
      <c r="M44" s="264">
        <v>125</v>
      </c>
      <c r="N44" s="265">
        <f t="shared" si="0"/>
        <v>2277</v>
      </c>
    </row>
    <row r="45" spans="1:14">
      <c r="A45" s="264" t="s">
        <v>361</v>
      </c>
      <c r="B45" s="264"/>
      <c r="C45" s="264"/>
      <c r="D45" s="264"/>
      <c r="E45" s="264"/>
      <c r="F45" s="264"/>
      <c r="G45" s="264"/>
      <c r="H45" s="264"/>
      <c r="I45" s="264"/>
      <c r="J45" s="264">
        <v>5</v>
      </c>
      <c r="K45" s="264"/>
      <c r="L45" s="264"/>
      <c r="M45" s="264">
        <v>5</v>
      </c>
      <c r="N45" s="265">
        <f t="shared" si="0"/>
        <v>10</v>
      </c>
    </row>
    <row r="46" spans="1:14">
      <c r="A46" s="264" t="s">
        <v>452</v>
      </c>
      <c r="B46" s="264"/>
      <c r="C46" s="264"/>
      <c r="D46" s="264"/>
      <c r="E46" s="264"/>
      <c r="F46" s="264"/>
      <c r="G46" s="264"/>
      <c r="H46" s="264"/>
      <c r="I46" s="264"/>
      <c r="J46" s="264"/>
      <c r="K46" s="264"/>
      <c r="L46" s="264"/>
      <c r="M46" s="264">
        <v>2</v>
      </c>
      <c r="N46" s="265">
        <f t="shared" si="0"/>
        <v>2</v>
      </c>
    </row>
    <row r="47" spans="1:14">
      <c r="A47" s="264" t="s">
        <v>362</v>
      </c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>
        <v>2</v>
      </c>
      <c r="M47" s="264"/>
      <c r="N47" s="265">
        <f t="shared" si="0"/>
        <v>2</v>
      </c>
    </row>
    <row r="48" spans="1:14">
      <c r="A48" s="264" t="s">
        <v>363</v>
      </c>
      <c r="B48" s="264">
        <v>4</v>
      </c>
      <c r="C48" s="264">
        <v>1</v>
      </c>
      <c r="D48" s="264">
        <v>8</v>
      </c>
      <c r="E48" s="264">
        <v>1</v>
      </c>
      <c r="F48" s="264"/>
      <c r="G48" s="264"/>
      <c r="H48" s="264"/>
      <c r="I48" s="264"/>
      <c r="J48" s="264"/>
      <c r="K48" s="264">
        <v>2</v>
      </c>
      <c r="L48" s="264">
        <v>2</v>
      </c>
      <c r="M48" s="264">
        <v>5</v>
      </c>
      <c r="N48" s="265">
        <f t="shared" si="0"/>
        <v>23</v>
      </c>
    </row>
    <row r="49" spans="1:15">
      <c r="A49" s="264" t="s">
        <v>365</v>
      </c>
      <c r="B49" s="264">
        <v>20</v>
      </c>
      <c r="C49" s="264">
        <v>40</v>
      </c>
      <c r="D49" s="264">
        <v>102</v>
      </c>
      <c r="E49" s="264">
        <v>40</v>
      </c>
      <c r="F49" s="264">
        <v>86</v>
      </c>
      <c r="G49" s="264">
        <v>20</v>
      </c>
      <c r="H49" s="264">
        <v>10</v>
      </c>
      <c r="I49" s="264"/>
      <c r="J49" s="264">
        <v>20</v>
      </c>
      <c r="K49" s="264">
        <v>22</v>
      </c>
      <c r="L49" s="264">
        <v>15</v>
      </c>
      <c r="M49" s="264">
        <v>56</v>
      </c>
      <c r="N49" s="265">
        <f t="shared" si="0"/>
        <v>431</v>
      </c>
    </row>
    <row r="50" spans="1:15">
      <c r="A50" s="250" t="s">
        <v>366</v>
      </c>
      <c r="B50" s="250"/>
      <c r="C50" s="250"/>
      <c r="D50" s="250"/>
      <c r="E50" s="250"/>
      <c r="F50" s="250"/>
      <c r="G50" s="250"/>
      <c r="H50" s="250">
        <v>2</v>
      </c>
      <c r="I50" s="250"/>
      <c r="J50" s="250">
        <v>2</v>
      </c>
      <c r="K50" s="250">
        <v>3</v>
      </c>
      <c r="L50" s="250"/>
      <c r="M50" s="250"/>
      <c r="N50" s="265">
        <f t="shared" si="0"/>
        <v>7</v>
      </c>
    </row>
    <row r="51" spans="1:15">
      <c r="A51" s="266" t="s">
        <v>367</v>
      </c>
      <c r="B51" s="266"/>
      <c r="C51" s="266"/>
      <c r="D51" s="266">
        <v>10</v>
      </c>
      <c r="E51" s="266"/>
      <c r="F51" s="266"/>
      <c r="G51" s="266"/>
      <c r="H51" s="266"/>
      <c r="I51" s="266"/>
      <c r="J51" s="266"/>
      <c r="K51" s="266"/>
      <c r="L51" s="266"/>
      <c r="M51" s="266"/>
      <c r="N51" s="267">
        <f>SUM(B51:M51)</f>
        <v>10</v>
      </c>
    </row>
    <row r="52" spans="1:15">
      <c r="A52" s="268" t="s">
        <v>453</v>
      </c>
      <c r="B52" s="269">
        <f t="shared" ref="B52:M52" si="1">SUM(B15:B51)</f>
        <v>667</v>
      </c>
      <c r="C52" s="269">
        <f t="shared" si="1"/>
        <v>250</v>
      </c>
      <c r="D52" s="269">
        <f t="shared" si="1"/>
        <v>835</v>
      </c>
      <c r="E52" s="269">
        <f t="shared" si="1"/>
        <v>486</v>
      </c>
      <c r="F52" s="269">
        <f t="shared" si="1"/>
        <v>730</v>
      </c>
      <c r="G52" s="269">
        <f t="shared" si="1"/>
        <v>778</v>
      </c>
      <c r="H52" s="269">
        <f t="shared" si="1"/>
        <v>644</v>
      </c>
      <c r="I52" s="269">
        <f t="shared" si="1"/>
        <v>357</v>
      </c>
      <c r="J52" s="269">
        <f t="shared" si="1"/>
        <v>562</v>
      </c>
      <c r="K52" s="269">
        <f t="shared" si="1"/>
        <v>796</v>
      </c>
      <c r="L52" s="269">
        <f t="shared" si="1"/>
        <v>399</v>
      </c>
      <c r="M52" s="269">
        <f t="shared" si="1"/>
        <v>531</v>
      </c>
      <c r="N52" s="270">
        <f>SUM(N15:N51)</f>
        <v>7035</v>
      </c>
    </row>
    <row r="59" spans="1:15">
      <c r="A59" s="261" t="s">
        <v>454</v>
      </c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</row>
    <row r="61" spans="1:15">
      <c r="A61" s="262" t="s">
        <v>320</v>
      </c>
      <c r="B61" s="262" t="s">
        <v>413</v>
      </c>
      <c r="C61" s="262" t="s">
        <v>414</v>
      </c>
      <c r="D61" s="262" t="s">
        <v>415</v>
      </c>
      <c r="E61" s="262" t="s">
        <v>416</v>
      </c>
      <c r="F61" s="262" t="s">
        <v>417</v>
      </c>
      <c r="G61" s="262" t="s">
        <v>418</v>
      </c>
      <c r="H61" s="262" t="s">
        <v>419</v>
      </c>
      <c r="I61" s="262" t="s">
        <v>420</v>
      </c>
      <c r="J61" s="262" t="s">
        <v>421</v>
      </c>
      <c r="K61" s="262" t="s">
        <v>422</v>
      </c>
      <c r="L61" s="262" t="s">
        <v>423</v>
      </c>
      <c r="M61" s="262" t="s">
        <v>424</v>
      </c>
      <c r="N61" s="262" t="s">
        <v>220</v>
      </c>
    </row>
    <row r="62" spans="1:15">
      <c r="A62" s="264" t="s">
        <v>323</v>
      </c>
      <c r="B62" s="264"/>
      <c r="C62" s="264"/>
      <c r="D62" s="264">
        <v>1</v>
      </c>
      <c r="E62" s="264"/>
      <c r="F62" s="264"/>
      <c r="G62" s="264"/>
      <c r="H62" s="264"/>
      <c r="I62" s="264"/>
      <c r="J62" s="264"/>
      <c r="K62" s="264"/>
      <c r="L62" s="264"/>
      <c r="M62" s="264"/>
      <c r="N62" s="265">
        <f>SUM(B62:M62)</f>
        <v>1</v>
      </c>
    </row>
    <row r="63" spans="1:15">
      <c r="A63" s="264" t="s">
        <v>407</v>
      </c>
      <c r="B63" s="264"/>
      <c r="C63" s="264">
        <v>84</v>
      </c>
      <c r="D63" s="264">
        <v>134</v>
      </c>
      <c r="E63" s="264">
        <v>90</v>
      </c>
      <c r="F63" s="264">
        <v>86</v>
      </c>
      <c r="G63" s="264">
        <v>88</v>
      </c>
      <c r="H63" s="264"/>
      <c r="I63" s="264"/>
      <c r="J63" s="264"/>
      <c r="K63" s="264">
        <v>47</v>
      </c>
      <c r="L63" s="264"/>
      <c r="M63" s="264"/>
      <c r="N63" s="265">
        <f>SUM(B63:M63)</f>
        <v>529</v>
      </c>
    </row>
    <row r="64" spans="1:15">
      <c r="A64" s="264" t="s">
        <v>326</v>
      </c>
      <c r="B64" s="264"/>
      <c r="C64" s="264"/>
      <c r="D64" s="264">
        <v>68</v>
      </c>
      <c r="E64" s="264"/>
      <c r="F64" s="264"/>
      <c r="G64" s="264"/>
      <c r="H64" s="264"/>
      <c r="I64" s="264"/>
      <c r="J64" s="264"/>
      <c r="K64" s="264"/>
      <c r="L64" s="264"/>
      <c r="M64" s="264"/>
      <c r="N64" s="265">
        <f t="shared" ref="N64:N94" si="2">SUM(B64:M64)</f>
        <v>68</v>
      </c>
    </row>
    <row r="65" spans="1:14">
      <c r="A65" s="264" t="s">
        <v>329</v>
      </c>
      <c r="B65" s="264"/>
      <c r="C65" s="264"/>
      <c r="D65" s="264">
        <v>12</v>
      </c>
      <c r="E65" s="264"/>
      <c r="F65" s="264"/>
      <c r="G65" s="264"/>
      <c r="H65" s="264"/>
      <c r="I65" s="264"/>
      <c r="J65" s="264"/>
      <c r="K65" s="264"/>
      <c r="L65" s="264"/>
      <c r="M65" s="264"/>
      <c r="N65" s="265">
        <f t="shared" si="2"/>
        <v>12</v>
      </c>
    </row>
    <row r="66" spans="1:14">
      <c r="A66" s="264" t="s">
        <v>334</v>
      </c>
      <c r="B66" s="264"/>
      <c r="C66" s="264"/>
      <c r="D66" s="264">
        <v>0</v>
      </c>
      <c r="E66" s="264"/>
      <c r="F66" s="264"/>
      <c r="G66" s="264"/>
      <c r="H66" s="264"/>
      <c r="I66" s="264"/>
      <c r="J66" s="264"/>
      <c r="K66" s="264"/>
      <c r="L66" s="264"/>
      <c r="M66" s="264"/>
      <c r="N66" s="265">
        <f t="shared" si="2"/>
        <v>0</v>
      </c>
    </row>
    <row r="67" spans="1:14">
      <c r="A67" s="264" t="s">
        <v>335</v>
      </c>
      <c r="B67" s="264"/>
      <c r="C67" s="264"/>
      <c r="D67" s="264"/>
      <c r="E67" s="264"/>
      <c r="F67" s="264"/>
      <c r="G67" s="264">
        <v>3</v>
      </c>
      <c r="H67" s="264">
        <v>4</v>
      </c>
      <c r="I67" s="264">
        <v>17</v>
      </c>
      <c r="J67" s="264">
        <v>5</v>
      </c>
      <c r="K67" s="264"/>
      <c r="L67" s="264"/>
      <c r="M67" s="264"/>
      <c r="N67" s="265">
        <f t="shared" si="2"/>
        <v>29</v>
      </c>
    </row>
    <row r="68" spans="1:14">
      <c r="A68" s="264" t="s">
        <v>455</v>
      </c>
      <c r="B68" s="264">
        <v>60</v>
      </c>
      <c r="C68" s="264">
        <v>13</v>
      </c>
      <c r="D68" s="264">
        <v>87</v>
      </c>
      <c r="E68" s="264">
        <v>49</v>
      </c>
      <c r="F68" s="264">
        <v>7</v>
      </c>
      <c r="G68" s="264">
        <v>51</v>
      </c>
      <c r="H68" s="264">
        <v>68</v>
      </c>
      <c r="I68" s="264">
        <v>51</v>
      </c>
      <c r="J68" s="264">
        <v>17</v>
      </c>
      <c r="K68" s="264">
        <v>28</v>
      </c>
      <c r="L68" s="264">
        <v>16</v>
      </c>
      <c r="M68" s="264">
        <v>26</v>
      </c>
      <c r="N68" s="265">
        <f t="shared" si="2"/>
        <v>473</v>
      </c>
    </row>
    <row r="69" spans="1:14">
      <c r="A69" s="264" t="s">
        <v>337</v>
      </c>
      <c r="B69" s="264"/>
      <c r="C69" s="264"/>
      <c r="D69" s="264"/>
      <c r="E69" s="264"/>
      <c r="F69" s="264"/>
      <c r="G69" s="264"/>
      <c r="H69" s="264"/>
      <c r="I69" s="264"/>
      <c r="J69" s="264">
        <v>1</v>
      </c>
      <c r="K69" s="264"/>
      <c r="L69" s="264"/>
      <c r="M69" s="264"/>
      <c r="N69" s="265">
        <f t="shared" si="2"/>
        <v>1</v>
      </c>
    </row>
    <row r="70" spans="1:14">
      <c r="A70" s="264" t="s">
        <v>456</v>
      </c>
      <c r="B70" s="264">
        <v>3</v>
      </c>
      <c r="C70" s="264">
        <v>3</v>
      </c>
      <c r="D70" s="264"/>
      <c r="E70" s="264"/>
      <c r="F70" s="264">
        <v>2</v>
      </c>
      <c r="G70" s="264">
        <v>1</v>
      </c>
      <c r="H70" s="264">
        <v>1</v>
      </c>
      <c r="I70" s="264">
        <v>5</v>
      </c>
      <c r="J70" s="264">
        <v>1</v>
      </c>
      <c r="K70" s="264">
        <v>9</v>
      </c>
      <c r="L70" s="264"/>
      <c r="M70" s="264">
        <v>1</v>
      </c>
      <c r="N70" s="265">
        <f t="shared" si="2"/>
        <v>26</v>
      </c>
    </row>
    <row r="71" spans="1:14">
      <c r="A71" s="264" t="s">
        <v>457</v>
      </c>
      <c r="B71" s="264">
        <v>12</v>
      </c>
      <c r="C71" s="264">
        <v>3</v>
      </c>
      <c r="D71" s="264">
        <v>11</v>
      </c>
      <c r="E71" s="264">
        <v>10</v>
      </c>
      <c r="F71" s="264">
        <v>10</v>
      </c>
      <c r="G71" s="264">
        <v>20</v>
      </c>
      <c r="H71" s="264">
        <v>5</v>
      </c>
      <c r="I71" s="264">
        <v>1</v>
      </c>
      <c r="J71" s="264">
        <v>10</v>
      </c>
      <c r="K71" s="264"/>
      <c r="L71" s="264">
        <v>20</v>
      </c>
      <c r="M71" s="264">
        <v>12</v>
      </c>
      <c r="N71" s="265">
        <f t="shared" si="2"/>
        <v>114</v>
      </c>
    </row>
    <row r="72" spans="1:14">
      <c r="A72" s="264" t="s">
        <v>341</v>
      </c>
      <c r="B72" s="264"/>
      <c r="C72" s="264"/>
      <c r="D72" s="264"/>
      <c r="E72" s="264"/>
      <c r="F72" s="264"/>
      <c r="G72" s="264"/>
      <c r="H72" s="264">
        <v>2</v>
      </c>
      <c r="I72" s="264"/>
      <c r="J72" s="264"/>
      <c r="K72" s="264">
        <v>2</v>
      </c>
      <c r="L72" s="264"/>
      <c r="M72" s="264"/>
      <c r="N72" s="265">
        <f t="shared" si="2"/>
        <v>4</v>
      </c>
    </row>
    <row r="73" spans="1:14">
      <c r="A73" s="264" t="s">
        <v>458</v>
      </c>
      <c r="B73" s="264">
        <v>45</v>
      </c>
      <c r="C73" s="264">
        <v>9</v>
      </c>
      <c r="D73" s="264"/>
      <c r="E73" s="264"/>
      <c r="F73" s="264">
        <v>10</v>
      </c>
      <c r="G73" s="264">
        <v>30</v>
      </c>
      <c r="H73" s="264">
        <v>20</v>
      </c>
      <c r="I73" s="264">
        <v>27</v>
      </c>
      <c r="J73" s="264">
        <v>33</v>
      </c>
      <c r="K73" s="264">
        <v>55</v>
      </c>
      <c r="L73" s="264">
        <v>45</v>
      </c>
      <c r="M73" s="264">
        <v>15</v>
      </c>
      <c r="N73" s="265">
        <f t="shared" si="2"/>
        <v>289</v>
      </c>
    </row>
    <row r="74" spans="1:14">
      <c r="A74" s="264" t="s">
        <v>344</v>
      </c>
      <c r="B74" s="264"/>
      <c r="C74" s="264"/>
      <c r="D74" s="264"/>
      <c r="E74" s="264"/>
      <c r="F74" s="264"/>
      <c r="G74" s="264"/>
      <c r="H74" s="264"/>
      <c r="I74" s="264"/>
      <c r="J74" s="264"/>
      <c r="K74" s="264">
        <v>7</v>
      </c>
      <c r="L74" s="264">
        <v>2</v>
      </c>
      <c r="M74" s="264"/>
      <c r="N74" s="265">
        <f t="shared" si="2"/>
        <v>9</v>
      </c>
    </row>
    <row r="75" spans="1:14">
      <c r="A75" s="264" t="s">
        <v>347</v>
      </c>
      <c r="B75" s="264"/>
      <c r="C75" s="264"/>
      <c r="D75" s="264"/>
      <c r="E75" s="264"/>
      <c r="F75" s="264">
        <v>2</v>
      </c>
      <c r="G75" s="264"/>
      <c r="H75" s="264"/>
      <c r="I75" s="264"/>
      <c r="J75" s="264"/>
      <c r="K75" s="264"/>
      <c r="L75" s="264"/>
      <c r="M75" s="264"/>
      <c r="N75" s="265">
        <f t="shared" si="2"/>
        <v>2</v>
      </c>
    </row>
    <row r="76" spans="1:14">
      <c r="A76" s="264" t="s">
        <v>348</v>
      </c>
      <c r="B76" s="264"/>
      <c r="C76" s="264"/>
      <c r="D76" s="264"/>
      <c r="E76" s="264"/>
      <c r="F76" s="264"/>
      <c r="G76" s="264">
        <v>5</v>
      </c>
      <c r="H76" s="264"/>
      <c r="I76" s="264"/>
      <c r="J76" s="264"/>
      <c r="K76" s="264"/>
      <c r="L76" s="264"/>
      <c r="M76" s="264"/>
      <c r="N76" s="265">
        <f t="shared" si="2"/>
        <v>5</v>
      </c>
    </row>
    <row r="77" spans="1:14">
      <c r="A77" s="264" t="s">
        <v>349</v>
      </c>
      <c r="B77" s="264"/>
      <c r="C77" s="264"/>
      <c r="D77" s="264"/>
      <c r="E77" s="264"/>
      <c r="F77" s="264"/>
      <c r="G77" s="264"/>
      <c r="H77" s="264"/>
      <c r="I77" s="264"/>
      <c r="J77" s="264">
        <v>1</v>
      </c>
      <c r="K77" s="264"/>
      <c r="L77" s="264"/>
      <c r="M77" s="264"/>
      <c r="N77" s="265">
        <f t="shared" si="2"/>
        <v>1</v>
      </c>
    </row>
    <row r="78" spans="1:14">
      <c r="A78" s="264" t="s">
        <v>459</v>
      </c>
      <c r="B78" s="264">
        <v>1</v>
      </c>
      <c r="C78" s="264">
        <v>4</v>
      </c>
      <c r="D78" s="264">
        <v>14</v>
      </c>
      <c r="E78" s="264">
        <v>11</v>
      </c>
      <c r="F78" s="264">
        <v>14</v>
      </c>
      <c r="G78" s="264">
        <v>64</v>
      </c>
      <c r="H78" s="264">
        <v>18</v>
      </c>
      <c r="I78" s="264">
        <v>5</v>
      </c>
      <c r="J78" s="264">
        <v>2</v>
      </c>
      <c r="K78" s="264">
        <v>1</v>
      </c>
      <c r="L78" s="264">
        <v>1</v>
      </c>
      <c r="M78" s="264"/>
      <c r="N78" s="265">
        <f t="shared" si="2"/>
        <v>135</v>
      </c>
    </row>
    <row r="79" spans="1:14">
      <c r="A79" s="264" t="s">
        <v>351</v>
      </c>
      <c r="B79" s="264"/>
      <c r="C79" s="264"/>
      <c r="D79" s="264">
        <v>1</v>
      </c>
      <c r="E79" s="264"/>
      <c r="F79" s="264">
        <v>1</v>
      </c>
      <c r="G79" s="264"/>
      <c r="H79" s="264"/>
      <c r="I79" s="264">
        <v>2</v>
      </c>
      <c r="J79" s="264"/>
      <c r="K79" s="264"/>
      <c r="L79" s="264"/>
      <c r="M79" s="264"/>
      <c r="N79" s="265">
        <f t="shared" si="2"/>
        <v>4</v>
      </c>
    </row>
    <row r="80" spans="1:14">
      <c r="A80" s="264" t="s">
        <v>512</v>
      </c>
      <c r="B80" s="264"/>
      <c r="C80" s="264"/>
      <c r="D80" s="264"/>
      <c r="E80" s="264"/>
      <c r="F80" s="264"/>
      <c r="G80" s="264"/>
      <c r="H80" s="264"/>
      <c r="I80" s="264"/>
      <c r="J80" s="264"/>
      <c r="K80" s="264"/>
      <c r="L80" s="264"/>
      <c r="M80" s="264">
        <v>3</v>
      </c>
      <c r="N80" s="265">
        <f t="shared" si="2"/>
        <v>3</v>
      </c>
    </row>
    <row r="81" spans="1:14">
      <c r="A81" s="264" t="s">
        <v>352</v>
      </c>
      <c r="B81" s="264"/>
      <c r="C81" s="264"/>
      <c r="D81" s="264"/>
      <c r="E81" s="264"/>
      <c r="F81" s="264"/>
      <c r="G81" s="264"/>
      <c r="H81" s="264"/>
      <c r="I81" s="264">
        <v>3</v>
      </c>
      <c r="J81" s="264"/>
      <c r="K81" s="264"/>
      <c r="L81" s="264"/>
      <c r="M81" s="264"/>
      <c r="N81" s="265">
        <f t="shared" si="2"/>
        <v>3</v>
      </c>
    </row>
    <row r="82" spans="1:14">
      <c r="A82" s="264" t="s">
        <v>354</v>
      </c>
      <c r="B82" s="264"/>
      <c r="C82" s="264"/>
      <c r="D82" s="264"/>
      <c r="E82" s="264"/>
      <c r="F82" s="264"/>
      <c r="G82" s="264">
        <v>1</v>
      </c>
      <c r="H82" s="264">
        <v>4</v>
      </c>
      <c r="I82" s="264"/>
      <c r="J82" s="264"/>
      <c r="K82" s="264"/>
      <c r="L82" s="264"/>
      <c r="M82" s="264"/>
      <c r="N82" s="265">
        <f t="shared" si="2"/>
        <v>5</v>
      </c>
    </row>
    <row r="83" spans="1:14">
      <c r="A83" s="264" t="s">
        <v>460</v>
      </c>
      <c r="B83" s="264">
        <v>2</v>
      </c>
      <c r="C83" s="264"/>
      <c r="D83" s="264"/>
      <c r="E83" s="264"/>
      <c r="F83" s="264"/>
      <c r="G83" s="264"/>
      <c r="H83" s="264"/>
      <c r="I83" s="264"/>
      <c r="J83" s="264"/>
      <c r="K83" s="264"/>
      <c r="L83" s="264"/>
      <c r="M83" s="264"/>
      <c r="N83" s="265">
        <f t="shared" si="2"/>
        <v>2</v>
      </c>
    </row>
    <row r="84" spans="1:14">
      <c r="A84" s="264" t="s">
        <v>461</v>
      </c>
      <c r="B84" s="264">
        <v>7</v>
      </c>
      <c r="C84" s="264">
        <v>29</v>
      </c>
      <c r="D84" s="264">
        <v>33</v>
      </c>
      <c r="E84" s="264">
        <v>12</v>
      </c>
      <c r="F84" s="264">
        <v>12</v>
      </c>
      <c r="G84" s="264">
        <v>63</v>
      </c>
      <c r="H84" s="264">
        <v>59</v>
      </c>
      <c r="I84" s="264">
        <v>35</v>
      </c>
      <c r="J84" s="264">
        <v>28</v>
      </c>
      <c r="K84" s="264">
        <v>26</v>
      </c>
      <c r="L84" s="264">
        <v>13</v>
      </c>
      <c r="M84" s="264">
        <v>15</v>
      </c>
      <c r="N84" s="265">
        <f t="shared" si="2"/>
        <v>332</v>
      </c>
    </row>
    <row r="85" spans="1:14">
      <c r="A85" s="264" t="s">
        <v>462</v>
      </c>
      <c r="B85" s="264">
        <v>2</v>
      </c>
      <c r="C85" s="264"/>
      <c r="D85" s="264">
        <v>1</v>
      </c>
      <c r="E85" s="264"/>
      <c r="F85" s="264">
        <v>2</v>
      </c>
      <c r="G85" s="264">
        <v>4</v>
      </c>
      <c r="H85" s="264">
        <v>2</v>
      </c>
      <c r="I85" s="264">
        <v>3</v>
      </c>
      <c r="J85" s="264">
        <v>1</v>
      </c>
      <c r="K85" s="264">
        <v>5</v>
      </c>
      <c r="L85" s="264">
        <v>2</v>
      </c>
      <c r="M85" s="264">
        <v>1</v>
      </c>
      <c r="N85" s="265">
        <f t="shared" si="2"/>
        <v>23</v>
      </c>
    </row>
    <row r="86" spans="1:14">
      <c r="A86" s="264" t="s">
        <v>358</v>
      </c>
      <c r="B86" s="264"/>
      <c r="C86" s="264"/>
      <c r="D86" s="264"/>
      <c r="E86" s="264"/>
      <c r="F86" s="264"/>
      <c r="G86" s="264"/>
      <c r="H86" s="264"/>
      <c r="I86" s="264"/>
      <c r="J86" s="264"/>
      <c r="K86" s="264">
        <v>1</v>
      </c>
      <c r="L86" s="264"/>
      <c r="M86" s="264"/>
      <c r="N86" s="265">
        <f t="shared" si="2"/>
        <v>1</v>
      </c>
    </row>
    <row r="87" spans="1:14">
      <c r="A87" s="264" t="s">
        <v>463</v>
      </c>
      <c r="B87" s="264">
        <v>227</v>
      </c>
      <c r="C87" s="264">
        <v>119</v>
      </c>
      <c r="D87" s="264">
        <v>250</v>
      </c>
      <c r="E87" s="264">
        <v>260</v>
      </c>
      <c r="F87" s="264">
        <v>291</v>
      </c>
      <c r="G87" s="264">
        <v>255</v>
      </c>
      <c r="H87" s="264">
        <v>355</v>
      </c>
      <c r="I87" s="264">
        <v>168</v>
      </c>
      <c r="J87" s="264">
        <v>238</v>
      </c>
      <c r="K87" s="264">
        <v>319</v>
      </c>
      <c r="L87" s="264">
        <v>194</v>
      </c>
      <c r="M87" s="264">
        <v>340</v>
      </c>
      <c r="N87" s="265">
        <f t="shared" si="2"/>
        <v>3016</v>
      </c>
    </row>
    <row r="88" spans="1:14">
      <c r="A88" s="264" t="s">
        <v>464</v>
      </c>
      <c r="B88" s="264">
        <v>434</v>
      </c>
      <c r="C88" s="264">
        <v>182</v>
      </c>
      <c r="D88" s="264">
        <v>323</v>
      </c>
      <c r="E88" s="264">
        <v>300</v>
      </c>
      <c r="F88" s="264">
        <v>221</v>
      </c>
      <c r="G88" s="264">
        <v>183</v>
      </c>
      <c r="H88" s="264">
        <v>197</v>
      </c>
      <c r="I88" s="264">
        <v>109</v>
      </c>
      <c r="J88" s="264">
        <v>117</v>
      </c>
      <c r="K88" s="264">
        <v>212</v>
      </c>
      <c r="L88" s="264">
        <v>283</v>
      </c>
      <c r="M88" s="264">
        <v>231</v>
      </c>
      <c r="N88" s="265">
        <f t="shared" si="2"/>
        <v>2792</v>
      </c>
    </row>
    <row r="89" spans="1:14">
      <c r="A89" s="264" t="s">
        <v>515</v>
      </c>
      <c r="B89" s="264"/>
      <c r="C89" s="264"/>
      <c r="D89" s="264"/>
      <c r="E89" s="264"/>
      <c r="F89" s="264"/>
      <c r="G89" s="264"/>
      <c r="H89" s="264"/>
      <c r="I89" s="264"/>
      <c r="J89" s="264"/>
      <c r="K89" s="264"/>
      <c r="L89" s="264"/>
      <c r="M89" s="264">
        <v>2</v>
      </c>
      <c r="N89" s="265">
        <f t="shared" si="2"/>
        <v>2</v>
      </c>
    </row>
    <row r="90" spans="1:14">
      <c r="A90" s="264" t="s">
        <v>516</v>
      </c>
      <c r="B90" s="264"/>
      <c r="C90" s="264"/>
      <c r="D90" s="264"/>
      <c r="E90" s="264"/>
      <c r="F90" s="264"/>
      <c r="G90" s="264"/>
      <c r="H90" s="264"/>
      <c r="I90" s="264"/>
      <c r="J90" s="264"/>
      <c r="K90" s="264"/>
      <c r="L90" s="264"/>
      <c r="M90" s="264">
        <v>2</v>
      </c>
      <c r="N90" s="265">
        <f t="shared" si="2"/>
        <v>2</v>
      </c>
    </row>
    <row r="91" spans="1:14">
      <c r="A91" s="264" t="s">
        <v>465</v>
      </c>
      <c r="B91" s="264">
        <v>6</v>
      </c>
      <c r="C91" s="264"/>
      <c r="D91" s="264">
        <v>2</v>
      </c>
      <c r="E91" s="264">
        <v>20</v>
      </c>
      <c r="F91" s="264">
        <v>20</v>
      </c>
      <c r="G91" s="264">
        <v>18</v>
      </c>
      <c r="H91" s="264">
        <v>13</v>
      </c>
      <c r="I91" s="264">
        <v>3</v>
      </c>
      <c r="J91" s="264">
        <v>9</v>
      </c>
      <c r="K91" s="264">
        <v>8</v>
      </c>
      <c r="L91" s="264">
        <v>5</v>
      </c>
      <c r="M91" s="264">
        <v>10</v>
      </c>
      <c r="N91" s="265">
        <f t="shared" si="2"/>
        <v>114</v>
      </c>
    </row>
    <row r="92" spans="1:14">
      <c r="A92" s="264" t="s">
        <v>466</v>
      </c>
      <c r="B92" s="264">
        <v>10</v>
      </c>
      <c r="C92" s="264">
        <v>6</v>
      </c>
      <c r="D92" s="264">
        <v>22</v>
      </c>
      <c r="E92" s="264"/>
      <c r="F92" s="264">
        <v>2</v>
      </c>
      <c r="G92" s="264">
        <v>2</v>
      </c>
      <c r="H92" s="264"/>
      <c r="I92" s="264"/>
      <c r="J92" s="264"/>
      <c r="K92" s="264">
        <v>2</v>
      </c>
      <c r="L92" s="264"/>
      <c r="M92" s="264">
        <v>2</v>
      </c>
      <c r="N92" s="265">
        <f t="shared" si="2"/>
        <v>46</v>
      </c>
    </row>
    <row r="93" spans="1:14">
      <c r="A93" s="250" t="s">
        <v>364</v>
      </c>
      <c r="B93" s="250"/>
      <c r="C93" s="250"/>
      <c r="D93" s="250"/>
      <c r="E93" s="250"/>
      <c r="F93" s="250"/>
      <c r="G93" s="250"/>
      <c r="H93" s="250">
        <v>30</v>
      </c>
      <c r="I93" s="250">
        <v>16</v>
      </c>
      <c r="J93" s="250">
        <v>16</v>
      </c>
      <c r="K93" s="250"/>
      <c r="L93" s="250">
        <v>10</v>
      </c>
      <c r="M93" s="250">
        <v>9</v>
      </c>
      <c r="N93" s="265">
        <f t="shared" si="2"/>
        <v>81</v>
      </c>
    </row>
    <row r="94" spans="1:14">
      <c r="A94" s="250" t="s">
        <v>467</v>
      </c>
      <c r="B94" s="250">
        <v>32</v>
      </c>
      <c r="C94" s="250">
        <v>61</v>
      </c>
      <c r="D94" s="250">
        <v>91</v>
      </c>
      <c r="E94" s="250">
        <v>43</v>
      </c>
      <c r="F94" s="250">
        <v>69</v>
      </c>
      <c r="G94" s="250">
        <v>30</v>
      </c>
      <c r="H94" s="250">
        <v>24</v>
      </c>
      <c r="I94" s="250">
        <v>12</v>
      </c>
      <c r="J94" s="250">
        <v>29</v>
      </c>
      <c r="K94" s="250">
        <v>26</v>
      </c>
      <c r="L94" s="250"/>
      <c r="M94" s="250">
        <v>13</v>
      </c>
      <c r="N94" s="265">
        <f t="shared" si="2"/>
        <v>430</v>
      </c>
    </row>
    <row r="95" spans="1:14">
      <c r="A95" s="266" t="s">
        <v>366</v>
      </c>
      <c r="B95" s="266"/>
      <c r="C95" s="266"/>
      <c r="D95" s="266"/>
      <c r="E95" s="266"/>
      <c r="F95" s="266"/>
      <c r="G95" s="266"/>
      <c r="H95" s="266"/>
      <c r="I95" s="266"/>
      <c r="J95" s="266">
        <v>1</v>
      </c>
      <c r="K95" s="266"/>
      <c r="L95" s="266">
        <v>1</v>
      </c>
      <c r="M95" s="266"/>
      <c r="N95" s="267">
        <f>SUM(B95:M95)</f>
        <v>2</v>
      </c>
    </row>
    <row r="96" spans="1:14">
      <c r="A96" s="269" t="s">
        <v>453</v>
      </c>
      <c r="B96" s="269">
        <f t="shared" ref="B96:M96" si="3">SUM(B62:B95)</f>
        <v>841</v>
      </c>
      <c r="C96" s="269">
        <f t="shared" si="3"/>
        <v>513</v>
      </c>
      <c r="D96" s="269">
        <f t="shared" si="3"/>
        <v>1050</v>
      </c>
      <c r="E96" s="269">
        <f t="shared" si="3"/>
        <v>795</v>
      </c>
      <c r="F96" s="269">
        <f t="shared" si="3"/>
        <v>749</v>
      </c>
      <c r="G96" s="269">
        <f t="shared" si="3"/>
        <v>818</v>
      </c>
      <c r="H96" s="269">
        <f t="shared" si="3"/>
        <v>802</v>
      </c>
      <c r="I96" s="269">
        <f t="shared" si="3"/>
        <v>457</v>
      </c>
      <c r="J96" s="269">
        <f t="shared" si="3"/>
        <v>509</v>
      </c>
      <c r="K96" s="269">
        <f t="shared" si="3"/>
        <v>748</v>
      </c>
      <c r="L96" s="269">
        <f t="shared" si="3"/>
        <v>592</v>
      </c>
      <c r="M96" s="269">
        <f t="shared" si="3"/>
        <v>682</v>
      </c>
      <c r="N96" s="270">
        <f>SUM(N62:N95)</f>
        <v>8556</v>
      </c>
    </row>
  </sheetData>
  <pageMargins left="0.74791666666666701" right="0.35416666666666702" top="0.39374999999999999" bottom="0.39374999999999999" header="0.51180555555555496" footer="0"/>
  <pageSetup paperSize="9" firstPageNumber="0" orientation="portrait" horizontalDpi="300" verticalDpi="300"/>
  <headerFooter>
    <oddFooter>&amp;C&amp;"Consolas,Normal"&amp;8Terminal de Contenedores del Puerto de Bahía Blanca - T. S. P. Patagonia Norte S.A. -  Pcia. de Buenos Aires - República ArgentinaForm.1034 - 22/11/00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774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19</vt:i4>
      </vt:variant>
    </vt:vector>
  </HeadingPairs>
  <TitlesOfParts>
    <vt:vector size="28" baseType="lpstr">
      <vt:lpstr>Principal</vt:lpstr>
      <vt:lpstr>movimiento</vt:lpstr>
      <vt:lpstr>exportad</vt:lpstr>
      <vt:lpstr>importad</vt:lpstr>
      <vt:lpstr>esp y dest</vt:lpstr>
      <vt:lpstr>esp x dest</vt:lpstr>
      <vt:lpstr>tons x temp</vt:lpstr>
      <vt:lpstr>conts x temp</vt:lpstr>
      <vt:lpstr>conts x mes x esp</vt:lpstr>
      <vt:lpstr>exportad!_FilterDatabase</vt:lpstr>
      <vt:lpstr>importad!_FilterDatabase</vt:lpstr>
      <vt:lpstr>movimiento!_FilterDatabase</vt:lpstr>
      <vt:lpstr>'conts x mes x esp'!Área_de_impresión</vt:lpstr>
      <vt:lpstr>'conts x temp'!Área_de_impresión</vt:lpstr>
      <vt:lpstr>'esp x dest'!Área_de_impresión</vt:lpstr>
      <vt:lpstr>'esp y dest'!Área_de_impresión</vt:lpstr>
      <vt:lpstr>movimiento!Área_de_impresión</vt:lpstr>
      <vt:lpstr>'tons x temp'!Área_de_impresión</vt:lpstr>
      <vt:lpstr>movimiento!Excel_BuiltIn__FilterDatabase_2</vt:lpstr>
      <vt:lpstr>importad!Excel_BuiltIn__FilterDatabase_4</vt:lpstr>
      <vt:lpstr>Excel_BuiltIn__FilterDatabase_4</vt:lpstr>
      <vt:lpstr>'conts x mes x esp'!Print_Titles_0</vt:lpstr>
      <vt:lpstr>movimiento!Print_Titles_0_0</vt:lpstr>
      <vt:lpstr>'conts x mes x esp'!Títulos_a_imprimir</vt:lpstr>
      <vt:lpstr>'conts x temp'!Títulos_a_imprimir</vt:lpstr>
      <vt:lpstr>'esp x dest'!Títulos_a_imprimir</vt:lpstr>
      <vt:lpstr>'esp y dest'!Títulos_a_imprimir</vt:lpstr>
      <vt:lpstr>'tons x temp'!Títulos_a_imprimir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</dc:creator>
  <dc:description/>
  <cp:lastModifiedBy>carlos daniel sancho</cp:lastModifiedBy>
  <cp:revision>62</cp:revision>
  <cp:lastPrinted>2018-10-01T22:02:08Z</cp:lastPrinted>
  <dcterms:created xsi:type="dcterms:W3CDTF">2009-06-16T16:27:00Z</dcterms:created>
  <dcterms:modified xsi:type="dcterms:W3CDTF">2019-01-08T11:27:50Z</dcterms:modified>
  <dc:language>es-AR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11274됞-10.1.0.5672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