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1/Estad2021/BHI/"/>
    </mc:Choice>
  </mc:AlternateContent>
  <xr:revisionPtr revIDLastSave="1202" documentId="11_67E12D46FBA6FC6C1AE3FA7C3E3248AA139F5C8C" xr6:coauthVersionLast="47" xr6:coauthVersionMax="47" xr10:uidLastSave="{DD060C3B-9AE3-4484-AB39-54D5D53B28A8}"/>
  <bookViews>
    <workbookView xWindow="-108" yWindow="-108" windowWidth="23256" windowHeight="12576" tabRatio="662" xr2:uid="{00000000-000D-0000-FFFF-FFFF00000000}"/>
  </bookViews>
  <sheets>
    <sheet name="Principal" sheetId="1" r:id="rId1"/>
    <sheet name="movimiento" sheetId="2" r:id="rId2"/>
    <sheet name="exportad" sheetId="3" r:id="rId3"/>
    <sheet name="importad" sheetId="4" r:id="rId4"/>
    <sheet name="esp y dest" sheetId="5" r:id="rId5"/>
    <sheet name="esp x dest" sheetId="6" r:id="rId6"/>
    <sheet name="tons x temp" sheetId="7" r:id="rId7"/>
    <sheet name="conts x temp" sheetId="8" r:id="rId8"/>
    <sheet name="conts x mes x esp" sheetId="9" r:id="rId9"/>
  </sheets>
  <definedNames>
    <definedName name="_xlnm._FilterDatabase" localSheetId="3" hidden="1">importad!$A$13:$H$53</definedName>
    <definedName name="_xlnm.Print_Area" localSheetId="8">'conts x mes x esp'!$A$1:$R$65</definedName>
    <definedName name="_xlnm.Print_Area" localSheetId="7">'conts x temp'!$A$1:$O$137</definedName>
    <definedName name="_xlnm.Print_Area" localSheetId="5">'esp x dest'!$A$1:$I$117</definedName>
    <definedName name="_xlnm.Print_Area" localSheetId="4">'esp y dest'!$A$1:$H$93</definedName>
    <definedName name="_xlnm.Print_Area" localSheetId="1">movimiento!$A$1:$AD$52</definedName>
    <definedName name="_xlnm.Print_Area" localSheetId="0">Principal!$A$1:$H$61</definedName>
    <definedName name="_xlnm.Print_Area" localSheetId="6">'tons x temp'!$A$1:$N$111</definedName>
    <definedName name="Excel_BuiltIn__FilterDatabase_2" localSheetId="1">movimiento!$A$10:$AB$52</definedName>
    <definedName name="Excel_BuiltIn__FilterDatabase_2">#REF!</definedName>
    <definedName name="Excel_BuiltIn__FilterDatabase_4" localSheetId="3">importad!$A$13:$H$13</definedName>
    <definedName name="Excel_BuiltIn__FilterDatabase_4">exportad!$A$12:$G$12</definedName>
    <definedName name="_xlnm.Print_Titles" localSheetId="8">'conts x mes x esp'!$1:$11</definedName>
    <definedName name="_xlnm.Print_Titles" localSheetId="7">'conts x temp'!$1:$9</definedName>
    <definedName name="_xlnm.Print_Titles" localSheetId="5">'esp x dest'!$1:$10</definedName>
    <definedName name="_xlnm.Print_Titles" localSheetId="4">'esp y dest'!$50:$89</definedName>
    <definedName name="_xlnm.Print_Titles" localSheetId="1">movimiento!$A:$C,movimiento!$1:$15</definedName>
    <definedName name="_xlnm.Print_Titles" localSheetId="6">'tons x temp'!$1:$10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72" i="9" l="1"/>
  <c r="N72" i="9" s="1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M41" i="9"/>
  <c r="N41" i="9" s="1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O105" i="8"/>
  <c r="O104" i="8"/>
  <c r="O103" i="8"/>
  <c r="O102" i="8"/>
  <c r="O101" i="8"/>
  <c r="O100" i="8"/>
  <c r="O99" i="8"/>
  <c r="O98" i="8"/>
  <c r="O97" i="8"/>
  <c r="O96" i="8"/>
  <c r="O95" i="8"/>
  <c r="O94" i="8"/>
  <c r="O93" i="8"/>
  <c r="O92" i="8"/>
  <c r="O91" i="8"/>
  <c r="O90" i="8"/>
  <c r="O89" i="8"/>
  <c r="O88" i="8"/>
  <c r="O87" i="8"/>
  <c r="O86" i="8"/>
  <c r="O85" i="8"/>
  <c r="O84" i="8"/>
  <c r="O83" i="8"/>
  <c r="O82" i="8"/>
  <c r="O81" i="8"/>
  <c r="O80" i="8"/>
  <c r="O79" i="8"/>
  <c r="O78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N96" i="7"/>
  <c r="N95" i="7"/>
  <c r="N94" i="7"/>
  <c r="N93" i="7"/>
  <c r="N92" i="7"/>
  <c r="N91" i="7"/>
  <c r="N90" i="7"/>
  <c r="N89" i="7"/>
  <c r="N88" i="7"/>
  <c r="N74" i="7"/>
  <c r="N73" i="7"/>
  <c r="N72" i="7"/>
  <c r="N71" i="7"/>
  <c r="N70" i="7"/>
  <c r="N69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D41" i="4" l="1"/>
  <c r="I110" i="6"/>
  <c r="I109" i="6"/>
  <c r="I107" i="6"/>
  <c r="I106" i="6"/>
  <c r="I104" i="6"/>
  <c r="I102" i="6"/>
  <c r="I101" i="6"/>
  <c r="I100" i="6"/>
  <c r="I99" i="6"/>
  <c r="I97" i="6"/>
  <c r="I95" i="6"/>
  <c r="I94" i="6"/>
  <c r="I93" i="6"/>
  <c r="I92" i="6"/>
  <c r="I91" i="6"/>
  <c r="I90" i="6"/>
  <c r="I89" i="6"/>
  <c r="I88" i="6"/>
  <c r="I87" i="6"/>
  <c r="I84" i="6"/>
  <c r="I81" i="6"/>
  <c r="I78" i="6"/>
  <c r="I76" i="6"/>
  <c r="I75" i="6"/>
  <c r="I73" i="6"/>
  <c r="I72" i="6"/>
  <c r="I71" i="6"/>
  <c r="I70" i="6"/>
  <c r="I69" i="6"/>
  <c r="I68" i="6"/>
  <c r="I67" i="6"/>
  <c r="I66" i="6"/>
  <c r="I63" i="6"/>
  <c r="I61" i="6"/>
  <c r="I60" i="6"/>
  <c r="I58" i="6"/>
  <c r="I57" i="6"/>
  <c r="I56" i="6"/>
  <c r="I55" i="6"/>
  <c r="I53" i="6"/>
  <c r="I52" i="6"/>
  <c r="I51" i="6"/>
  <c r="I50" i="6"/>
  <c r="I47" i="6"/>
  <c r="I46" i="6"/>
  <c r="I44" i="6"/>
  <c r="I42" i="6"/>
  <c r="I41" i="6"/>
  <c r="I40" i="6"/>
  <c r="I39" i="6"/>
  <c r="I38" i="6"/>
  <c r="I37" i="6"/>
  <c r="I36" i="6"/>
  <c r="I35" i="6"/>
  <c r="I34" i="6"/>
  <c r="I33" i="6"/>
  <c r="I32" i="6"/>
  <c r="I31" i="6"/>
  <c r="I29" i="6"/>
  <c r="I28" i="6"/>
  <c r="I27" i="6"/>
  <c r="I26" i="6"/>
  <c r="I24" i="6"/>
  <c r="I23" i="6"/>
  <c r="I22" i="6"/>
  <c r="I21" i="6"/>
  <c r="I20" i="6"/>
  <c r="I19" i="6"/>
  <c r="I17" i="6"/>
  <c r="H86" i="5"/>
  <c r="H85" i="5"/>
  <c r="H84" i="5"/>
  <c r="H83" i="5"/>
  <c r="H82" i="5"/>
  <c r="H81" i="5"/>
  <c r="H78" i="5"/>
  <c r="H77" i="5"/>
  <c r="H74" i="5"/>
  <c r="H73" i="5"/>
  <c r="H72" i="5"/>
  <c r="H70" i="5"/>
  <c r="H69" i="5"/>
  <c r="H67" i="5"/>
  <c r="H66" i="5"/>
  <c r="H65" i="5"/>
  <c r="H64" i="5"/>
  <c r="H62" i="5"/>
  <c r="H61" i="5"/>
  <c r="H60" i="5"/>
  <c r="H59" i="5"/>
  <c r="H58" i="5"/>
  <c r="H57" i="5"/>
  <c r="H56" i="5"/>
  <c r="H55" i="5"/>
  <c r="H54" i="5"/>
  <c r="H43" i="5"/>
  <c r="H42" i="5"/>
  <c r="H40" i="5"/>
  <c r="H39" i="5"/>
  <c r="H38" i="5"/>
  <c r="H37" i="5"/>
  <c r="H36" i="5"/>
  <c r="H35" i="5"/>
  <c r="H34" i="5"/>
  <c r="H33" i="5"/>
  <c r="H31" i="5"/>
  <c r="H30" i="5"/>
  <c r="H29" i="5"/>
  <c r="H28" i="5"/>
  <c r="H27" i="5"/>
  <c r="H25" i="5"/>
  <c r="H23" i="5"/>
  <c r="H22" i="5"/>
  <c r="H21" i="5"/>
  <c r="H19" i="5"/>
  <c r="H18" i="5"/>
  <c r="H17" i="5"/>
  <c r="H16" i="5"/>
  <c r="L72" i="9"/>
  <c r="H52" i="5"/>
  <c r="D51" i="2"/>
  <c r="K72" i="9" l="1"/>
  <c r="J72" i="9"/>
  <c r="I72" i="9"/>
  <c r="H72" i="9"/>
  <c r="G72" i="9"/>
  <c r="F72" i="9"/>
  <c r="E72" i="9"/>
  <c r="D72" i="9"/>
  <c r="C72" i="9"/>
  <c r="B72" i="9"/>
  <c r="L41" i="9"/>
  <c r="K41" i="9"/>
  <c r="J41" i="9"/>
  <c r="I41" i="9"/>
  <c r="H41" i="9"/>
  <c r="G41" i="9"/>
  <c r="F41" i="9"/>
  <c r="E41" i="9"/>
  <c r="D41" i="9"/>
  <c r="C41" i="9"/>
  <c r="B41" i="9"/>
  <c r="K10" i="9"/>
  <c r="M10" i="8"/>
  <c r="C90" i="7"/>
  <c r="J89" i="7"/>
  <c r="I89" i="7"/>
  <c r="H89" i="7"/>
  <c r="G89" i="7"/>
  <c r="B89" i="7"/>
  <c r="K88" i="7"/>
  <c r="L10" i="7"/>
  <c r="H114" i="6"/>
  <c r="G114" i="6"/>
  <c r="F114" i="6"/>
  <c r="E114" i="6"/>
  <c r="D114" i="6"/>
  <c r="C114" i="6"/>
  <c r="I113" i="6"/>
  <c r="I16" i="6"/>
  <c r="I15" i="6"/>
  <c r="F10" i="6"/>
  <c r="G90" i="5"/>
  <c r="F90" i="5"/>
  <c r="E90" i="5"/>
  <c r="D90" i="5"/>
  <c r="C90" i="5"/>
  <c r="B90" i="5"/>
  <c r="H89" i="5"/>
  <c r="H53" i="5"/>
  <c r="G45" i="5"/>
  <c r="F45" i="5"/>
  <c r="E45" i="5"/>
  <c r="D45" i="5"/>
  <c r="C45" i="5"/>
  <c r="B45" i="5"/>
  <c r="H44" i="5"/>
  <c r="H15" i="5"/>
  <c r="H14" i="5"/>
  <c r="F10" i="5"/>
  <c r="E55" i="4"/>
  <c r="C55" i="4"/>
  <c r="B55" i="4"/>
  <c r="D52" i="4"/>
  <c r="D51" i="4"/>
  <c r="D53" i="4"/>
  <c r="D50" i="4"/>
  <c r="D49" i="4"/>
  <c r="D48" i="4"/>
  <c r="D47" i="4"/>
  <c r="D46" i="4"/>
  <c r="D45" i="4"/>
  <c r="D31" i="4"/>
  <c r="D44" i="4"/>
  <c r="D43" i="4"/>
  <c r="D39" i="4"/>
  <c r="D42" i="4"/>
  <c r="D40" i="4"/>
  <c r="D28" i="4"/>
  <c r="D38" i="4"/>
  <c r="D37" i="4"/>
  <c r="D36" i="4"/>
  <c r="D35" i="4"/>
  <c r="D26" i="4"/>
  <c r="D34" i="4"/>
  <c r="D33" i="4"/>
  <c r="D32" i="4"/>
  <c r="D30" i="4"/>
  <c r="D29" i="4"/>
  <c r="D27" i="4"/>
  <c r="D25" i="4"/>
  <c r="D20" i="4"/>
  <c r="D17" i="4"/>
  <c r="D24" i="4"/>
  <c r="D23" i="4"/>
  <c r="D22" i="4"/>
  <c r="D21" i="4"/>
  <c r="D19" i="4"/>
  <c r="D18" i="4"/>
  <c r="D16" i="4"/>
  <c r="D15" i="4"/>
  <c r="D14" i="4"/>
  <c r="F10" i="4"/>
  <c r="D41" i="3"/>
  <c r="C41" i="3"/>
  <c r="B41" i="3"/>
  <c r="E10" i="3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AD10" i="2"/>
  <c r="F51" i="4" l="1"/>
  <c r="F41" i="4"/>
  <c r="D55" i="4"/>
  <c r="F14" i="4"/>
  <c r="F16" i="4"/>
  <c r="F19" i="4"/>
  <c r="F22" i="4"/>
  <c r="F24" i="4"/>
  <c r="F20" i="4"/>
  <c r="F27" i="4"/>
  <c r="F30" i="4"/>
  <c r="F33" i="4"/>
  <c r="F26" i="4"/>
  <c r="F36" i="4"/>
  <c r="F38" i="4"/>
  <c r="F40" i="4"/>
  <c r="F39" i="4"/>
  <c r="F44" i="4"/>
  <c r="F45" i="4"/>
  <c r="F47" i="4"/>
  <c r="F49" i="4"/>
  <c r="F53" i="4"/>
  <c r="F52" i="4"/>
  <c r="F15" i="4"/>
  <c r="F18" i="4"/>
  <c r="F21" i="4"/>
  <c r="F23" i="4"/>
  <c r="F17" i="4"/>
  <c r="F25" i="4"/>
  <c r="F29" i="4"/>
  <c r="F32" i="4"/>
  <c r="F34" i="4"/>
  <c r="F35" i="4"/>
  <c r="F37" i="4"/>
  <c r="F28" i="4"/>
  <c r="F42" i="4"/>
  <c r="F43" i="4"/>
  <c r="F31" i="4"/>
  <c r="F46" i="4"/>
  <c r="F48" i="4"/>
  <c r="F50" i="4"/>
  <c r="E40" i="3"/>
  <c r="E25" i="3"/>
  <c r="E16" i="3"/>
  <c r="E22" i="3"/>
  <c r="E27" i="3"/>
  <c r="E33" i="3"/>
  <c r="E38" i="3"/>
  <c r="E17" i="3"/>
  <c r="E23" i="3"/>
  <c r="E30" i="3"/>
  <c r="E34" i="3"/>
  <c r="E39" i="3"/>
  <c r="E13" i="3"/>
  <c r="E18" i="3"/>
  <c r="E20" i="3"/>
  <c r="E29" i="3"/>
  <c r="E35" i="3"/>
  <c r="E14" i="3"/>
  <c r="E19" i="3"/>
  <c r="E26" i="3"/>
  <c r="E31" i="3"/>
  <c r="E37" i="3"/>
  <c r="E15" i="3"/>
  <c r="E21" i="3"/>
  <c r="E24" i="3"/>
  <c r="E28" i="3"/>
  <c r="E32" i="3"/>
  <c r="E36" i="3"/>
  <c r="H47" i="5"/>
  <c r="H45" i="5"/>
  <c r="H92" i="5"/>
  <c r="H90" i="5"/>
  <c r="I116" i="6"/>
  <c r="I114" i="6"/>
  <c r="F55" i="4" l="1"/>
  <c r="E41" i="3"/>
</calcChain>
</file>

<file path=xl/sharedStrings.xml><?xml version="1.0" encoding="utf-8"?>
<sst xmlns="http://schemas.openxmlformats.org/spreadsheetml/2006/main" count="860" uniqueCount="361">
  <si>
    <t xml:space="preserve"> </t>
  </si>
  <si>
    <t>TEMPORADA 2021</t>
  </si>
  <si>
    <t>Movimiento de Cargas</t>
  </si>
  <si>
    <t>Importadores</t>
  </si>
  <si>
    <t>Exportadores</t>
  </si>
  <si>
    <t>Especies y Destinos</t>
  </si>
  <si>
    <t>Especies por Destino</t>
  </si>
  <si>
    <t>Toneladas por Temporada</t>
  </si>
  <si>
    <t>Contenedores por Temporada</t>
  </si>
  <si>
    <t>Contenedores por Mes por Especie</t>
  </si>
  <si>
    <t>|</t>
  </si>
  <si>
    <t>MOVIMIENTO CARGAS - TEMPORADA 2021</t>
  </si>
  <si>
    <t>DESCARGA CONTENED. LLENOS</t>
  </si>
  <si>
    <t>DESCARGA CONTENED. VACÍOS</t>
  </si>
  <si>
    <t>CARGA CONTENEDORES LLENOS</t>
  </si>
  <si>
    <t>CARGA CONTENEDORES VACÍOS</t>
  </si>
  <si>
    <t>N°</t>
  </si>
  <si>
    <t>BUQUE</t>
  </si>
  <si>
    <t>FECHA</t>
  </si>
  <si>
    <t>PALLETS</t>
  </si>
  <si>
    <t>BULTOS</t>
  </si>
  <si>
    <t>TONS</t>
  </si>
  <si>
    <t>20GP</t>
  </si>
  <si>
    <t>20RF</t>
  </si>
  <si>
    <t>40GP</t>
  </si>
  <si>
    <t>40RF</t>
  </si>
  <si>
    <t>Total</t>
  </si>
  <si>
    <t>TK</t>
  </si>
  <si>
    <t>C. PROYECTO</t>
  </si>
  <si>
    <t>MERCADERÍA</t>
  </si>
  <si>
    <t xml:space="preserve">ANTOFAGASTA EXP.    </t>
  </si>
  <si>
    <t>Alfalfa - Bandas Elas - J. C. Manz - J. C. Pera - Pescado - Polietileno - Sem Gran - Trigo Organ</t>
  </si>
  <si>
    <t>MADRID TRADER V103</t>
  </si>
  <si>
    <t xml:space="preserve">MIZAR V104          </t>
  </si>
  <si>
    <t>SAN ANTO EXPRV51-101</t>
  </si>
  <si>
    <t>Alfalfa - J. C. Manz - J. C. Pera - Pera - Plic de Vin - Polietileno - Sem Gran - Soda Caust - Trigo Organ</t>
  </si>
  <si>
    <t>CARLOTA STAR V53-103</t>
  </si>
  <si>
    <t>Alfalfa - Bandas Elas - J. C. Manz - J. C. Pera - JCMORG - Jugo Pera O - Pescado - Plic de Vin - Polietileno</t>
  </si>
  <si>
    <t xml:space="preserve">N. H. KONG V102-105 </t>
  </si>
  <si>
    <t>Alfalfa - Bandas Elas - J. C. Pera - Pescado - Plic de Vin - Polietileno - Tirgo Organ</t>
  </si>
  <si>
    <t>BBC CAMPANA</t>
  </si>
  <si>
    <t>Embarque equipos petroleros</t>
  </si>
  <si>
    <t>SAN AMERIGO V110</t>
  </si>
  <si>
    <t>ANTO. EXP. V104-107</t>
  </si>
  <si>
    <t>Alfalfa - J. C. Pera - Pescado - Plic de Vin - Polietileno - Sem Gran - Soda Caust - Tirgo Organ</t>
  </si>
  <si>
    <t>S. ANT. EXP V106-109</t>
  </si>
  <si>
    <t>Alfalfa - Bandas Elas - Plic de Vin - Polietileno - Trigo Organ</t>
  </si>
  <si>
    <t xml:space="preserve">CARLOTTA STAR V111  </t>
  </si>
  <si>
    <t>Alfalfa - J. C. Pera - JCM - Jugo Fermen - Pescado - Plic de Vin - Polietileno - Sem Gran</t>
  </si>
  <si>
    <t>SAN AMERIGO V116</t>
  </si>
  <si>
    <t xml:space="preserve">SAN AMERIGO V118    </t>
  </si>
  <si>
    <t>Langostinos - Jugo Pera</t>
  </si>
  <si>
    <t>ANT EXPRESS V112-115</t>
  </si>
  <si>
    <t>Alfalfa - Bandas elas - Girasol - J. c. Manz - J. C. Pera - Jugo Pera O - Pescado - Plic de Vin - Polietileno - Soda Caust</t>
  </si>
  <si>
    <t>CARLOTTA ST V116-119</t>
  </si>
  <si>
    <t>Abs. Vegetal - Harina - J. C. Manz - J. C. Pera -  Pescado - Plic de Vin - Polietileno - Sem Gran - Soda Caust</t>
  </si>
  <si>
    <t>BOMAR BEIJI V 118121</t>
  </si>
  <si>
    <t>Abs. Vegetal - Alfalfa - Bandas Elas - Cebada - J. C. Pera - Manzana - Nuez - Pera - Pescado - Plic de Vin - Polietileno - Soda Caust - Trigo Organ</t>
  </si>
  <si>
    <t>CONFIDENCE</t>
  </si>
  <si>
    <t>Bauxita Calcinada</t>
  </si>
  <si>
    <t>ANT EXPRESS V120-123</t>
  </si>
  <si>
    <t>Girasol - Manzana - Mercurio - Nuez - Pescado - Plic de Vin - Polietileno</t>
  </si>
  <si>
    <t>Equipos petroleros</t>
  </si>
  <si>
    <t>GOLDEN FAST</t>
  </si>
  <si>
    <t>Fertilizantes</t>
  </si>
  <si>
    <t xml:space="preserve">MADRID TRADER V130  </t>
  </si>
  <si>
    <t xml:space="preserve">MADRID TRADER  V132 </t>
  </si>
  <si>
    <t>Alfalfa - Bandas elas - Harina - Pescado - Plic de Vin - Polietileno - Sem Gran - Soda Caust</t>
  </si>
  <si>
    <t xml:space="preserve">MADRID TRADER V 134 </t>
  </si>
  <si>
    <t>Abs. Vegetal - Alfalfa - Langostino - Nuez - Plic de Vin - Polietileno - Sem Gran</t>
  </si>
  <si>
    <t>MALTIC MANTIS</t>
  </si>
  <si>
    <t xml:space="preserve">MADRID TRADER V136  </t>
  </si>
  <si>
    <t>Bandas Elas - Langostino - Pescado - Plic de Vin - Polietileno</t>
  </si>
  <si>
    <t>CANADA EXPRESS</t>
  </si>
  <si>
    <t xml:space="preserve">MADRID TRADER V138  </t>
  </si>
  <si>
    <t>Bandas Elas - Langostino - Plic de Vin - Polietileno - Soda Caust</t>
  </si>
  <si>
    <t xml:space="preserve">MADRID TRADER V 140 </t>
  </si>
  <si>
    <t>Bandas Elas - Girasol - Pescado - Plic de Vin - Polietileno</t>
  </si>
  <si>
    <t xml:space="preserve">MADRID TRADER V 142 </t>
  </si>
  <si>
    <t>Bandas Elas - Girasol - Jugo Pera O - Pescado - Plic de Vin - Polietileno - Sem Gran</t>
  </si>
  <si>
    <t>Totales</t>
  </si>
  <si>
    <t>EXPORTADORES - TEMPORADA 2021</t>
  </si>
  <si>
    <t>EXPORTADOR</t>
  </si>
  <si>
    <t>TONELADAS</t>
  </si>
  <si>
    <t>% Distr.</t>
  </si>
  <si>
    <t>Productos</t>
  </si>
  <si>
    <t xml:space="preserve">UNIPAR INDUPA SAIC  </t>
  </si>
  <si>
    <t>Plic de Vin - Soda Caust</t>
  </si>
  <si>
    <t xml:space="preserve">DOW ARGENTINA       </t>
  </si>
  <si>
    <t>Polietileno</t>
  </si>
  <si>
    <t xml:space="preserve">AGRONICA SA         </t>
  </si>
  <si>
    <t>Alfalfa</t>
  </si>
  <si>
    <t>ALFALFA Y FORRAJES D</t>
  </si>
  <si>
    <t xml:space="preserve">JUGOS S.A.          </t>
  </si>
  <si>
    <t>J. C. Manz - J. C. Pera - JCMORG - Jugo Pera O</t>
  </si>
  <si>
    <t>AGRONEGOC JEWELL SRL</t>
  </si>
  <si>
    <t>Trigo Organ</t>
  </si>
  <si>
    <t xml:space="preserve">ARGENOVA SA         </t>
  </si>
  <si>
    <t>Langostino</t>
  </si>
  <si>
    <t>CIA MOLINERA DEL SUR</t>
  </si>
  <si>
    <t xml:space="preserve">FLOTOM SRL          </t>
  </si>
  <si>
    <t xml:space="preserve">COOPERATIVA CRC     </t>
  </si>
  <si>
    <t>J. C. Manz - J. C. Pera</t>
  </si>
  <si>
    <t>MOLINOS FLORENCIA SA</t>
  </si>
  <si>
    <t>Harina</t>
  </si>
  <si>
    <t xml:space="preserve">PEREDA AGRO SA      </t>
  </si>
  <si>
    <t>Girasol</t>
  </si>
  <si>
    <t xml:space="preserve">WHITE GULF SA       </t>
  </si>
  <si>
    <t>Pescado</t>
  </si>
  <si>
    <t xml:space="preserve">NATURAL JUICE SA    </t>
  </si>
  <si>
    <t xml:space="preserve">JUGOS LUGA SA       </t>
  </si>
  <si>
    <t xml:space="preserve">ALEA Y CIA          </t>
  </si>
  <si>
    <t>Cebada</t>
  </si>
  <si>
    <t xml:space="preserve">PLATINUM SOUTH AM   </t>
  </si>
  <si>
    <t>Bandas Elas</t>
  </si>
  <si>
    <t>PAT. FRUITS TRADE SA</t>
  </si>
  <si>
    <t>Manzana - Pera</t>
  </si>
  <si>
    <t xml:space="preserve">MINERA ANDINA D SOL </t>
  </si>
  <si>
    <t>Mercurio</t>
  </si>
  <si>
    <t xml:space="preserve">MOÑO AZUL S.A.      </t>
  </si>
  <si>
    <t>Manzana</t>
  </si>
  <si>
    <t xml:space="preserve">WE NATURAL SAS      </t>
  </si>
  <si>
    <t>Nuez</t>
  </si>
  <si>
    <t xml:space="preserve">BAGUAL SRL          </t>
  </si>
  <si>
    <t xml:space="preserve">DAASONS SA          </t>
  </si>
  <si>
    <t>Abs. Vegetal</t>
  </si>
  <si>
    <t>AGRO ROCA SA</t>
  </si>
  <si>
    <t>Jugo Pera O</t>
  </si>
  <si>
    <t xml:space="preserve">ALLHUE SA           </t>
  </si>
  <si>
    <t>FRIG CINCO SALTOS SA</t>
  </si>
  <si>
    <t xml:space="preserve">PAI S.A.            </t>
  </si>
  <si>
    <t>Subtotal</t>
  </si>
  <si>
    <t>IMPORTADORES - TEMPORADA 2021</t>
  </si>
  <si>
    <t>CONTENEDORES</t>
  </si>
  <si>
    <t>IMPORTADOR</t>
  </si>
  <si>
    <t>20 ft</t>
  </si>
  <si>
    <t>40 ft</t>
  </si>
  <si>
    <t>TOTAL</t>
  </si>
  <si>
    <t>GEO LOGISTICS ARGENT</t>
  </si>
  <si>
    <t>Baritina</t>
  </si>
  <si>
    <t xml:space="preserve">GRUPO GUASCH SRL    </t>
  </si>
  <si>
    <t>Marmol - Piedras de cuarzo</t>
  </si>
  <si>
    <t xml:space="preserve">BUL DYNAMICS        </t>
  </si>
  <si>
    <t xml:space="preserve">Cables de acero - Tornillos </t>
  </si>
  <si>
    <t xml:space="preserve">AUTOELEVADORES DG   </t>
  </si>
  <si>
    <t>Autoelevadores</t>
  </si>
  <si>
    <t xml:space="preserve">GALMES              </t>
  </si>
  <si>
    <t>Repuestos de motos</t>
  </si>
  <si>
    <t>GIAMBARTOLOMEI MIGUE</t>
  </si>
  <si>
    <t>Cadenas - Tornillos</t>
  </si>
  <si>
    <t xml:space="preserve">ERZETIC MARIA PAULA </t>
  </si>
  <si>
    <t>Maquinarias - Marmol</t>
  </si>
  <si>
    <t xml:space="preserve">BOORTMALT ARGENTINA </t>
  </si>
  <si>
    <t>Malta tostada</t>
  </si>
  <si>
    <t>HUSAL CONT Y SERV SA</t>
  </si>
  <si>
    <t>Andamios</t>
  </si>
  <si>
    <t xml:space="preserve">RAMPEL WALL         </t>
  </si>
  <si>
    <t>WALTER CARLOS ANTONI</t>
  </si>
  <si>
    <t>ROHLIG ARGENTINA SRL</t>
  </si>
  <si>
    <t>Cesped Sintetico</t>
  </si>
  <si>
    <t xml:space="preserve">DISTRIMAX SRL       </t>
  </si>
  <si>
    <t>Sellador de silicona</t>
  </si>
  <si>
    <t xml:space="preserve">SOLAR Y EOLICA SRL  </t>
  </si>
  <si>
    <t>Paneles solares</t>
  </si>
  <si>
    <t xml:space="preserve">PETRONCI            </t>
  </si>
  <si>
    <t>Tubos PVC</t>
  </si>
  <si>
    <t>ERRAMUSPE JULIA ELEN</t>
  </si>
  <si>
    <t>Repuestos</t>
  </si>
  <si>
    <t xml:space="preserve">STATE ISLAND S.A    </t>
  </si>
  <si>
    <t>Muebles de plástico</t>
  </si>
  <si>
    <t xml:space="preserve">MICROENVASES SA     </t>
  </si>
  <si>
    <t>Maquinarias</t>
  </si>
  <si>
    <t xml:space="preserve">DELLA VALLE         </t>
  </si>
  <si>
    <t>Herramientas</t>
  </si>
  <si>
    <t>FERRO EXPRESO PAMPEA</t>
  </si>
  <si>
    <t>Material rodante</t>
  </si>
  <si>
    <t xml:space="preserve">OSA ALBERTO ADRIAN  </t>
  </si>
  <si>
    <t>Generadores</t>
  </si>
  <si>
    <t xml:space="preserve">ALFALFA Y FORRAJES  </t>
  </si>
  <si>
    <t>Sales desecantes</t>
  </si>
  <si>
    <t xml:space="preserve">TECSA CLAVOS SRL    </t>
  </si>
  <si>
    <t xml:space="preserve">CONTE GRAND         </t>
  </si>
  <si>
    <t xml:space="preserve">ORION TECHNOLOGI SA </t>
  </si>
  <si>
    <t>Papel autoadhesivo e</t>
  </si>
  <si>
    <t>INDUSTRIAS METALURGI</t>
  </si>
  <si>
    <t>INGIENERIA Y REPRESE</t>
  </si>
  <si>
    <t>Generadores - Maquinarias</t>
  </si>
  <si>
    <t xml:space="preserve">PETRONSI ALFREDO    </t>
  </si>
  <si>
    <t xml:space="preserve">RAFTER SA           </t>
  </si>
  <si>
    <t>Radidadores</t>
  </si>
  <si>
    <t xml:space="preserve">DARSUR SRL          </t>
  </si>
  <si>
    <t xml:space="preserve">DMG S.R.L           </t>
  </si>
  <si>
    <t>Grúa</t>
  </si>
  <si>
    <t xml:space="preserve">MARQUISIO           </t>
  </si>
  <si>
    <t>Articulos de ferretería</t>
  </si>
  <si>
    <t>QUIMICA INDUST BAHIE</t>
  </si>
  <si>
    <t>Acc para piletas de</t>
  </si>
  <si>
    <t xml:space="preserve">SUEÑO AUSTRAL SA    </t>
  </si>
  <si>
    <t xml:space="preserve">AUTO NAUTICA SUR    </t>
  </si>
  <si>
    <t xml:space="preserve">KLEPPE SA           </t>
  </si>
  <si>
    <t>PEREDA MATIAS</t>
  </si>
  <si>
    <t>Avión</t>
  </si>
  <si>
    <t xml:space="preserve">CATALDO VICTOR HUGO </t>
  </si>
  <si>
    <t>Avión desarmado</t>
  </si>
  <si>
    <t xml:space="preserve">FYN ZANONI          </t>
  </si>
  <si>
    <t>TEMPORADA 2020 VS. 2021 ESPECIES Y DESTINOS</t>
  </si>
  <si>
    <t>TEMPORADA 2020</t>
  </si>
  <si>
    <t>% VAR</t>
  </si>
  <si>
    <t>ESPECIE</t>
  </si>
  <si>
    <t>EN TONS</t>
  </si>
  <si>
    <t xml:space="preserve">ABS.VEGETAL         </t>
  </si>
  <si>
    <t xml:space="preserve">ALFALFA             </t>
  </si>
  <si>
    <t>AROMA PERA</t>
  </si>
  <si>
    <t xml:space="preserve">BANDAS ELAS         </t>
  </si>
  <si>
    <t>---%</t>
  </si>
  <si>
    <t>CALA CONG</t>
  </si>
  <si>
    <t>CEBADA</t>
  </si>
  <si>
    <t>GIRASOL</t>
  </si>
  <si>
    <t xml:space="preserve">HARINA              </t>
  </si>
  <si>
    <t xml:space="preserve">J.C.MANZ            </t>
  </si>
  <si>
    <t xml:space="preserve">J.C.PERA            </t>
  </si>
  <si>
    <t xml:space="preserve">JCM                 </t>
  </si>
  <si>
    <t>JCMORG</t>
  </si>
  <si>
    <t xml:space="preserve">JUGO FERMEN         </t>
  </si>
  <si>
    <t xml:space="preserve">JUGO PERA           </t>
  </si>
  <si>
    <t>JUGO PERA O</t>
  </si>
  <si>
    <t>KIWI</t>
  </si>
  <si>
    <t>LANGOSTINO</t>
  </si>
  <si>
    <t>MANZANA</t>
  </si>
  <si>
    <t>MERCURIO</t>
  </si>
  <si>
    <t>MIJO</t>
  </si>
  <si>
    <t>NUEZ</t>
  </si>
  <si>
    <t>PERA</t>
  </si>
  <si>
    <t xml:space="preserve">PESCADO             </t>
  </si>
  <si>
    <t xml:space="preserve">PLIC.DE VIN         </t>
  </si>
  <si>
    <t xml:space="preserve">POLIETILENO         </t>
  </si>
  <si>
    <t>SEM CAN</t>
  </si>
  <si>
    <t xml:space="preserve">SEM GRAN            </t>
  </si>
  <si>
    <t xml:space="preserve">SODA CAUST          </t>
  </si>
  <si>
    <t xml:space="preserve">TRIGO ORGAN         </t>
  </si>
  <si>
    <t>TURBA</t>
  </si>
  <si>
    <t>Variación en pallets:</t>
  </si>
  <si>
    <t>DESTINO</t>
  </si>
  <si>
    <t>ARABIA</t>
  </si>
  <si>
    <t xml:space="preserve">ARGENTINA           </t>
  </si>
  <si>
    <t xml:space="preserve">BRASIL              </t>
  </si>
  <si>
    <t xml:space="preserve">CANADA              </t>
  </si>
  <si>
    <t xml:space="preserve">CHILE               </t>
  </si>
  <si>
    <t>CHINA</t>
  </si>
  <si>
    <t>COLOMBIA</t>
  </si>
  <si>
    <t>COREA DEL SUR</t>
  </si>
  <si>
    <t xml:space="preserve">ECUADOR             </t>
  </si>
  <si>
    <t xml:space="preserve">EMIRATOS ARABES     </t>
  </si>
  <si>
    <t>ESPAÑA</t>
  </si>
  <si>
    <t>FINLANDIA</t>
  </si>
  <si>
    <t>FRANCIA</t>
  </si>
  <si>
    <t>GRECIA</t>
  </si>
  <si>
    <t>HOLANDA</t>
  </si>
  <si>
    <t>INDIA</t>
  </si>
  <si>
    <t xml:space="preserve">INDONESIA           </t>
  </si>
  <si>
    <t>ITALIA</t>
  </si>
  <si>
    <t>JAPON</t>
  </si>
  <si>
    <t>LETONIA</t>
  </si>
  <si>
    <t>LITUANIA</t>
  </si>
  <si>
    <t>MALASIA</t>
  </si>
  <si>
    <t>MEXICO</t>
  </si>
  <si>
    <t>NIGERIA</t>
  </si>
  <si>
    <t xml:space="preserve">PERU                </t>
  </si>
  <si>
    <t xml:space="preserve">REP.DOMINICANA      </t>
  </si>
  <si>
    <t>RUSIA</t>
  </si>
  <si>
    <t>SINGAPUR</t>
  </si>
  <si>
    <t>TAILANDIA</t>
  </si>
  <si>
    <t>TAIWAN</t>
  </si>
  <si>
    <t>TURQUIA</t>
  </si>
  <si>
    <t xml:space="preserve">U.S.A.              </t>
  </si>
  <si>
    <t>VIETNAM</t>
  </si>
  <si>
    <t>TEMPORADA 2020 VS. 2021 ESPECIES POR DESINOS</t>
  </si>
  <si>
    <t>ABS. VEGETAL</t>
  </si>
  <si>
    <t xml:space="preserve">CHINA               </t>
  </si>
  <si>
    <t>LANGOSTINOS</t>
  </si>
  <si>
    <t>PESCADO</t>
  </si>
  <si>
    <t xml:space="preserve">COLOMBIA            </t>
  </si>
  <si>
    <t xml:space="preserve">RUSIA               </t>
  </si>
  <si>
    <t xml:space="preserve">TURQUIA             </t>
  </si>
  <si>
    <t>totales</t>
  </si>
  <si>
    <t>COMPARATIVO - TONELADAS EXPORTACIÓN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</si>
  <si>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</si>
  <si>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</si>
  <si>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</si>
  <si>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</si>
  <si>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</si>
  <si>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</si>
  <si>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</si>
  <si>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</si>
  <si>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</si>
  <si>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</si>
  <si>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</si>
  <si>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</si>
  <si>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</si>
  <si>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TOTALES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</si>
  <si>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</si>
  <si>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</si>
  <si>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</si>
  <si>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</si>
  <si>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</si>
  <si>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</si>
  <si>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</si>
  <si>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</si>
  <si>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</si>
  <si>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</si>
  <si>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</si>
  <si>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</si>
  <si>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</si>
  <si>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</si>
  <si>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COMPARATIVO - TONELADAS IMPORTACIÓN</t>
  </si>
  <si>
    <t>SEPT</t>
  </si>
  <si>
    <t>COMPARATIVO - TONELADAS PROYECTO</t>
  </si>
  <si>
    <t>COMPARATIVO ANUAL CANTIDAD DE CONTENEDORES DESCARGADOS</t>
  </si>
  <si>
    <t>DESCARGA</t>
  </si>
  <si>
    <t>Cont 20</t>
  </si>
  <si>
    <t>Cont 40</t>
  </si>
  <si>
    <t>COMPARATIVO ANUAL CANTIDAD DE CONTENEDORES CARGADOS</t>
  </si>
  <si>
    <t>CARGA</t>
  </si>
  <si>
    <t>CANTIDAD DE CONTENEDORES POR MES POR ESPECIE</t>
  </si>
  <si>
    <t>CANTIDAD DE CONTENEDORES POR ESPECIE POR MES 2020 - B.Bca</t>
  </si>
  <si>
    <t>BANDAS ELAS</t>
  </si>
  <si>
    <t>JUGO PERA</t>
  </si>
  <si>
    <t>Total general</t>
  </si>
  <si>
    <t>CANTIDAD DE CONTENEDORES POR ESPECIE POR MES 2021 - B.Bca</t>
  </si>
  <si>
    <t>HARINA</t>
  </si>
  <si>
    <t>JCM</t>
  </si>
  <si>
    <t>JUGO FERMEN</t>
  </si>
  <si>
    <t xml:space="preserve">JUGO PERA </t>
  </si>
  <si>
    <t>PLIC DE VIN</t>
  </si>
  <si>
    <t>SODA CAUST</t>
  </si>
  <si>
    <t xml:space="preserve">MADRID TRADER V 144 </t>
  </si>
  <si>
    <t xml:space="preserve">IBERCONSA SA        </t>
  </si>
  <si>
    <t>Sem Gran - Semola</t>
  </si>
  <si>
    <t>Cacao - Especias</t>
  </si>
  <si>
    <t>Arandelas - Autoelevadores - Tornillos</t>
  </si>
  <si>
    <t>SEMOLA</t>
  </si>
  <si>
    <t>JORDANIA</t>
  </si>
  <si>
    <t>MARRUECOS</t>
  </si>
  <si>
    <t xml:space="preserve">UCRANIA             </t>
  </si>
  <si>
    <t xml:space="preserve">URUGUAY             </t>
  </si>
  <si>
    <t>UCRANIA</t>
  </si>
  <si>
    <t>URUGUAY</t>
  </si>
  <si>
    <t>Girasol - Pescado - Plic de Vin - Semola</t>
  </si>
  <si>
    <t>Bandas Elas - Girasol - Pescado - Polietileno - Sem Gran</t>
  </si>
  <si>
    <t xml:space="preserve">MADRID TRADER V 146  </t>
  </si>
  <si>
    <t>Datos al 31/12/2021</t>
  </si>
  <si>
    <t xml:space="preserve">MADRID TRADER V148  </t>
  </si>
  <si>
    <t>BBC REGALIA</t>
  </si>
  <si>
    <t>carga proyecto para Pluspetrol SA</t>
  </si>
  <si>
    <t xml:space="preserve">MADRID TRADER V150  </t>
  </si>
  <si>
    <t>POLONIA</t>
  </si>
  <si>
    <t>LIBIA</t>
  </si>
  <si>
    <t>LARAVER S.RL.</t>
  </si>
  <si>
    <t>Alambre galvanizado - Placas de cemento</t>
  </si>
  <si>
    <t>Girasol - Plic de Vin - Polietileno</t>
  </si>
  <si>
    <t>Girasol - Pescado - Plic de Vin - Polietileno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</si>
</sst>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0\ %"/>
    <numFmt numFmtId="166" formatCode="_(* #,##0_);_(* \(#,##0\);_(* \-??_);_(@_)"/>
    <numFmt numFmtId="167" formatCode="0.00\ %"/>
  </numFmts>
  <fonts count="36">
    <font>
      <sz val="10"/>
      <name val="Arial"/>
      <charset val="134"/>
    </font>
    <font>
      <u/>
      <sz val="10"/>
      <color rgb="FF0000FF"/>
      <name val="Arial"/>
      <family val="2"/>
      <charset val="1"/>
    </font>
    <font>
      <sz val="10"/>
      <name val="Arial"/>
      <family val="2"/>
      <charset val="1"/>
    </font>
    <font>
      <b/>
      <i/>
      <sz val="16"/>
      <name val="Arial"/>
      <family val="2"/>
      <charset val="1"/>
    </font>
    <font>
      <b/>
      <sz val="12"/>
      <name val="Consolas"/>
      <family val="3"/>
      <charset val="1"/>
    </font>
    <font>
      <sz val="9"/>
      <name val="Verdana"/>
      <family val="2"/>
      <charset val="1"/>
    </font>
    <font>
      <sz val="9"/>
      <color rgb="FF1F497D"/>
      <name val="Consolas"/>
      <family val="3"/>
      <charset val="1"/>
    </font>
    <font>
      <u/>
      <sz val="9"/>
      <color rgb="FF1F497D"/>
      <name val="Consolas"/>
      <family val="3"/>
      <charset val="1"/>
    </font>
    <font>
      <sz val="9"/>
      <name val="Consolas"/>
      <family val="3"/>
      <charset val="1"/>
    </font>
    <font>
      <sz val="10"/>
      <name val="Consolas"/>
      <family val="3"/>
      <charset val="1"/>
    </font>
    <font>
      <sz val="10"/>
      <color rgb="FF1F497D"/>
      <name val="Consolas"/>
      <family val="3"/>
      <charset val="1"/>
    </font>
    <font>
      <b/>
      <sz val="9"/>
      <color rgb="FF1F497D"/>
      <name val="Consolas"/>
      <family val="3"/>
      <charset val="1"/>
    </font>
    <font>
      <b/>
      <sz val="10"/>
      <color rgb="FF1F497D"/>
      <name val="Consolas"/>
      <family val="3"/>
      <charset val="1"/>
    </font>
    <font>
      <b/>
      <sz val="8"/>
      <color rgb="FF1F497D"/>
      <name val="Consolas"/>
      <family val="3"/>
      <charset val="1"/>
    </font>
    <font>
      <b/>
      <sz val="8"/>
      <color rgb="FFFFFFFF"/>
      <name val="Consolas"/>
      <family val="3"/>
      <charset val="1"/>
    </font>
    <font>
      <sz val="8"/>
      <color rgb="FF1F497D"/>
      <name val="Consolas"/>
      <family val="3"/>
      <charset val="1"/>
    </font>
    <font>
      <sz val="8"/>
      <name val="Consolas"/>
      <family val="3"/>
      <charset val="1"/>
    </font>
    <font>
      <b/>
      <sz val="8"/>
      <color rgb="FF376092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sz val="8"/>
      <color rgb="FF000080"/>
      <name val="Consolas"/>
      <family val="3"/>
      <charset val="1"/>
    </font>
    <font>
      <b/>
      <sz val="8"/>
      <color rgb="FF558ED5"/>
      <name val="Consolas"/>
      <family val="3"/>
      <charset val="1"/>
    </font>
    <font>
      <sz val="8"/>
      <color rgb="FFFFFFFF"/>
      <name val="Consolas"/>
      <family val="3"/>
      <charset val="1"/>
    </font>
    <font>
      <b/>
      <sz val="8"/>
      <color rgb="FF000080"/>
      <name val="Arial"/>
      <family val="2"/>
      <charset val="1"/>
    </font>
    <font>
      <b/>
      <sz val="10"/>
      <color rgb="FF000080"/>
      <name val="Arial"/>
      <family val="2"/>
      <charset val="1"/>
    </font>
    <font>
      <sz val="10"/>
      <color rgb="FF000080"/>
      <name val="Arial"/>
      <family val="2"/>
      <charset val="1"/>
    </font>
    <font>
      <b/>
      <sz val="8"/>
      <color rgb="FF262626"/>
      <name val="Consolas"/>
      <family val="3"/>
      <charset val="1"/>
    </font>
    <font>
      <sz val="8"/>
      <color rgb="FF262626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9"/>
      <color rgb="FFD9D9D9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9"/>
      <color rgb="FF262626"/>
      <name val="Consolas"/>
      <family val="3"/>
      <charset val="1"/>
    </font>
    <font>
      <sz val="10"/>
      <color rgb="FFFFFFFF"/>
      <name val="Consolas"/>
      <family val="3"/>
      <charset val="1"/>
    </font>
    <font>
      <sz val="8"/>
      <color rgb="FF000000"/>
      <name val="Consolas"/>
      <family val="3"/>
      <charset val="1"/>
    </font>
    <font>
      <b/>
      <sz val="8"/>
      <color rgb="FF000000"/>
      <name val="Consolas"/>
      <family val="3"/>
      <charset val="1"/>
    </font>
    <font>
      <sz val="8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C6D9F1"/>
        <bgColor rgb="FFB9CDE5"/>
      </patternFill>
    </fill>
    <fill>
      <patternFill patternType="solid">
        <fgColor rgb="FF8EB4E3"/>
        <bgColor rgb="FF95B3D7"/>
      </patternFill>
    </fill>
    <fill>
      <patternFill patternType="solid">
        <fgColor rgb="FF558ED5"/>
        <bgColor rgb="FF969696"/>
      </patternFill>
    </fill>
    <fill>
      <patternFill patternType="solid">
        <fgColor rgb="FFD9D9D9"/>
        <bgColor rgb="FFC6D9F1"/>
      </patternFill>
    </fill>
    <fill>
      <patternFill patternType="solid">
        <fgColor rgb="FFF2F2F2"/>
        <bgColor rgb="FFFFFFFF"/>
      </patternFill>
    </fill>
    <fill>
      <patternFill patternType="solid">
        <fgColor rgb="FF0070C0"/>
        <bgColor rgb="FF008080"/>
      </patternFill>
    </fill>
    <fill>
      <patternFill patternType="solid">
        <fgColor rgb="FF95B3D7"/>
        <bgColor rgb="FF8EB4E3"/>
      </patternFill>
    </fill>
    <fill>
      <patternFill patternType="solid">
        <fgColor rgb="FFB9CDE5"/>
        <bgColor rgb="FFC6D9F1"/>
      </patternFill>
    </fill>
    <fill>
      <patternFill patternType="solid">
        <fgColor rgb="FFFFFFFF"/>
        <bgColor rgb="FFF2F2F2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10">
    <xf numFmtId="0" fontId="0" fillId="0" borderId="0"/>
    <xf numFmtId="164" fontId="2" fillId="0" borderId="0" applyBorder="0" applyProtection="0"/>
    <xf numFmtId="165" fontId="2" fillId="0" borderId="0" applyBorder="0" applyProtection="0"/>
    <xf numFmtId="0" fontId="1" fillId="0" borderId="0" applyBorder="0" applyProtection="0"/>
    <xf numFmtId="0" fontId="1" fillId="0" borderId="0" applyBorder="0" applyProtection="0"/>
    <xf numFmtId="164" fontId="2" fillId="0" borderId="0" applyBorder="0" applyProtection="0"/>
    <xf numFmtId="164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5" fontId="2" fillId="0" borderId="0" applyBorder="0" applyProtection="0"/>
  </cellStyleXfs>
  <cellXfs count="25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3" applyFont="1" applyBorder="1" applyAlignment="1" applyProtection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11" fillId="0" borderId="0" xfId="0" applyFont="1" applyAlignment="1">
      <alignment horizontal="left" wrapText="1"/>
    </xf>
    <xf numFmtId="0" fontId="12" fillId="0" borderId="0" xfId="0" applyFont="1"/>
    <xf numFmtId="0" fontId="13" fillId="0" borderId="0" xfId="0" applyFont="1"/>
    <xf numFmtId="3" fontId="13" fillId="0" borderId="0" xfId="0" applyNumberFormat="1" applyFont="1"/>
    <xf numFmtId="3" fontId="11" fillId="0" borderId="3" xfId="0" applyNumberFormat="1" applyFont="1" applyBorder="1" applyAlignment="1">
      <alignment horizontal="center"/>
    </xf>
    <xf numFmtId="3" fontId="11" fillId="0" borderId="3" xfId="0" applyNumberFormat="1" applyFont="1" applyBorder="1"/>
    <xf numFmtId="3" fontId="13" fillId="2" borderId="4" xfId="0" applyNumberFormat="1" applyFont="1" applyFill="1" applyBorder="1" applyAlignment="1">
      <alignment horizontal="right"/>
    </xf>
    <xf numFmtId="3" fontId="13" fillId="2" borderId="3" xfId="0" applyNumberFormat="1" applyFont="1" applyFill="1" applyBorder="1" applyAlignment="1">
      <alignment horizontal="right"/>
    </xf>
    <xf numFmtId="3" fontId="13" fillId="3" borderId="3" xfId="0" applyNumberFormat="1" applyFont="1" applyFill="1" applyBorder="1" applyAlignment="1">
      <alignment horizontal="right"/>
    </xf>
    <xf numFmtId="3" fontId="14" fillId="4" borderId="3" xfId="0" applyNumberFormat="1" applyFont="1" applyFill="1" applyBorder="1" applyAlignment="1">
      <alignment horizontal="right"/>
    </xf>
    <xf numFmtId="3" fontId="13" fillId="2" borderId="1" xfId="0" applyNumberFormat="1" applyFont="1" applyFill="1" applyBorder="1" applyAlignment="1">
      <alignment horizontal="right"/>
    </xf>
    <xf numFmtId="3" fontId="14" fillId="4" borderId="1" xfId="0" applyNumberFormat="1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right"/>
    </xf>
    <xf numFmtId="3" fontId="13" fillId="0" borderId="1" xfId="0" applyNumberFormat="1" applyFont="1" applyBorder="1" applyAlignment="1">
      <alignment horizontal="right"/>
    </xf>
    <xf numFmtId="3" fontId="13" fillId="5" borderId="1" xfId="0" applyNumberFormat="1" applyFont="1" applyFill="1" applyBorder="1" applyAlignment="1">
      <alignment horizontal="right"/>
    </xf>
    <xf numFmtId="3" fontId="11" fillId="0" borderId="3" xfId="0" applyNumberFormat="1" applyFont="1" applyBorder="1" applyAlignment="1">
      <alignment horizontal="right"/>
    </xf>
    <xf numFmtId="3" fontId="11" fillId="0" borderId="3" xfId="0" applyNumberFormat="1" applyFont="1" applyBorder="1" applyAlignment="1">
      <alignment horizontal="left" wrapText="1"/>
    </xf>
    <xf numFmtId="0" fontId="9" fillId="0" borderId="3" xfId="0" applyFont="1" applyBorder="1"/>
    <xf numFmtId="0" fontId="15" fillId="0" borderId="0" xfId="0" applyFont="1" applyAlignment="1">
      <alignment vertical="top" wrapText="1" shrinkToFit="1"/>
    </xf>
    <xf numFmtId="0" fontId="13" fillId="0" borderId="0" xfId="0" applyFont="1" applyAlignment="1">
      <alignment vertical="top" shrinkToFit="1"/>
    </xf>
    <xf numFmtId="14" fontId="15" fillId="0" borderId="0" xfId="0" applyNumberFormat="1" applyFont="1" applyAlignment="1">
      <alignment vertical="top" wrapText="1" shrinkToFit="1"/>
    </xf>
    <xf numFmtId="166" fontId="13" fillId="0" borderId="0" xfId="1" applyNumberFormat="1" applyFont="1" applyBorder="1" applyAlignment="1" applyProtection="1">
      <alignment vertical="top" wrapText="1" shrinkToFit="1"/>
    </xf>
    <xf numFmtId="166" fontId="15" fillId="2" borderId="5" xfId="1" applyNumberFormat="1" applyFont="1" applyFill="1" applyBorder="1" applyAlignment="1" applyProtection="1">
      <alignment vertical="top" wrapText="1" shrinkToFit="1"/>
    </xf>
    <xf numFmtId="166" fontId="15" fillId="2" borderId="0" xfId="1" applyNumberFormat="1" applyFont="1" applyFill="1" applyBorder="1" applyAlignment="1" applyProtection="1">
      <alignment vertical="top" wrapText="1" shrinkToFit="1"/>
    </xf>
    <xf numFmtId="166" fontId="15" fillId="3" borderId="0" xfId="1" applyNumberFormat="1" applyFont="1" applyFill="1" applyBorder="1" applyAlignment="1" applyProtection="1">
      <alignment vertical="top" wrapText="1" shrinkToFit="1"/>
    </xf>
    <xf numFmtId="166" fontId="14" fillId="4" borderId="0" xfId="1" applyNumberFormat="1" applyFont="1" applyFill="1" applyBorder="1" applyAlignment="1" applyProtection="1">
      <alignment vertical="top" wrapText="1" shrinkToFit="1"/>
    </xf>
    <xf numFmtId="166" fontId="15" fillId="0" borderId="0" xfId="1" applyNumberFormat="1" applyFont="1" applyBorder="1" applyAlignment="1" applyProtection="1">
      <alignment vertical="top" wrapText="1" shrinkToFit="1"/>
    </xf>
    <xf numFmtId="166" fontId="15" fillId="5" borderId="0" xfId="1" applyNumberFormat="1" applyFont="1" applyFill="1" applyBorder="1" applyAlignment="1" applyProtection="1">
      <alignment vertical="top" wrapText="1" shrinkToFit="1"/>
    </xf>
    <xf numFmtId="3" fontId="15" fillId="0" borderId="0" xfId="0" applyNumberFormat="1" applyFont="1" applyAlignment="1">
      <alignment horizontal="right" vertical="top" wrapText="1" shrinkToFit="1"/>
    </xf>
    <xf numFmtId="3" fontId="11" fillId="0" borderId="0" xfId="0" applyNumberFormat="1" applyFont="1" applyAlignment="1">
      <alignment horizontal="right" vertical="top" wrapText="1" shrinkToFit="1"/>
    </xf>
    <xf numFmtId="0" fontId="16" fillId="0" borderId="0" xfId="0" applyFont="1" applyAlignment="1">
      <alignment vertical="top" wrapText="1" shrinkToFit="1"/>
    </xf>
    <xf numFmtId="0" fontId="9" fillId="0" borderId="0" xfId="0" applyFont="1" applyAlignment="1">
      <alignment vertical="top" wrapText="1" shrinkToFit="1"/>
    </xf>
    <xf numFmtId="3" fontId="15" fillId="0" borderId="0" xfId="0" applyNumberFormat="1" applyFont="1" applyAlignment="1">
      <alignment vertical="top" wrapText="1" shrinkToFit="1"/>
    </xf>
    <xf numFmtId="0" fontId="16" fillId="6" borderId="0" xfId="0" applyFont="1" applyFill="1" applyAlignment="1">
      <alignment vertical="top"/>
    </xf>
    <xf numFmtId="14" fontId="16" fillId="6" borderId="0" xfId="0" applyNumberFormat="1" applyFont="1" applyFill="1" applyAlignment="1">
      <alignment vertical="top"/>
    </xf>
    <xf numFmtId="166" fontId="16" fillId="6" borderId="0" xfId="1" applyNumberFormat="1" applyFont="1" applyFill="1" applyBorder="1" applyAlignment="1" applyProtection="1">
      <alignment horizontal="right" vertical="top"/>
    </xf>
    <xf numFmtId="3" fontId="16" fillId="6" borderId="0" xfId="0" applyNumberFormat="1" applyFont="1" applyFill="1" applyAlignment="1">
      <alignment horizontal="right" vertical="top"/>
    </xf>
    <xf numFmtId="3" fontId="14" fillId="6" borderId="0" xfId="0" applyNumberFormat="1" applyFont="1" applyFill="1" applyAlignment="1">
      <alignment horizontal="right" vertical="top"/>
    </xf>
    <xf numFmtId="3" fontId="15" fillId="6" borderId="0" xfId="0" applyNumberFormat="1" applyFont="1" applyFill="1" applyAlignment="1">
      <alignment horizontal="right" vertical="top"/>
    </xf>
    <xf numFmtId="0" fontId="16" fillId="6" borderId="0" xfId="0" applyFont="1" applyFill="1" applyAlignment="1">
      <alignment wrapText="1"/>
    </xf>
    <xf numFmtId="0" fontId="9" fillId="6" borderId="0" xfId="0" applyFont="1" applyFill="1"/>
    <xf numFmtId="166" fontId="14" fillId="7" borderId="6" xfId="1" applyNumberFormat="1" applyFont="1" applyFill="1" applyBorder="1" applyAlignment="1" applyProtection="1">
      <alignment horizontal="right" vertical="center"/>
    </xf>
    <xf numFmtId="166" fontId="17" fillId="2" borderId="7" xfId="1" applyNumberFormat="1" applyFont="1" applyFill="1" applyBorder="1" applyAlignment="1" applyProtection="1">
      <alignment vertical="center"/>
    </xf>
    <xf numFmtId="166" fontId="17" fillId="2" borderId="6" xfId="1" applyNumberFormat="1" applyFont="1" applyFill="1" applyBorder="1" applyAlignment="1" applyProtection="1">
      <alignment vertical="center"/>
    </xf>
    <xf numFmtId="166" fontId="17" fillId="3" borderId="6" xfId="1" applyNumberFormat="1" applyFont="1" applyFill="1" applyBorder="1" applyAlignment="1" applyProtection="1">
      <alignment vertical="center"/>
    </xf>
    <xf numFmtId="166" fontId="17" fillId="2" borderId="6" xfId="1" applyNumberFormat="1" applyFont="1" applyFill="1" applyBorder="1" applyAlignment="1" applyProtection="1">
      <alignment horizontal="right" vertical="center"/>
    </xf>
    <xf numFmtId="166" fontId="17" fillId="3" borderId="6" xfId="1" applyNumberFormat="1" applyFont="1" applyFill="1" applyBorder="1" applyAlignment="1" applyProtection="1">
      <alignment horizontal="right" vertical="center"/>
    </xf>
    <xf numFmtId="166" fontId="17" fillId="2" borderId="7" xfId="1" applyNumberFormat="1" applyFont="1" applyFill="1" applyBorder="1" applyAlignment="1" applyProtection="1">
      <alignment horizontal="right" vertical="center"/>
    </xf>
    <xf numFmtId="166" fontId="17" fillId="5" borderId="6" xfId="1" applyNumberFormat="1" applyFont="1" applyFill="1" applyBorder="1" applyAlignment="1" applyProtection="1">
      <alignment vertical="center"/>
    </xf>
    <xf numFmtId="166" fontId="14" fillId="7" borderId="6" xfId="1" applyNumberFormat="1" applyFont="1" applyFill="1" applyBorder="1" applyAlignment="1" applyProtection="1">
      <alignment vertical="center"/>
    </xf>
    <xf numFmtId="166" fontId="13" fillId="0" borderId="0" xfId="1" applyNumberFormat="1" applyFont="1" applyBorder="1" applyAlignment="1" applyProtection="1">
      <alignment horizontal="right" vertical="center"/>
    </xf>
    <xf numFmtId="3" fontId="15" fillId="0" borderId="0" xfId="0" applyNumberFormat="1" applyFont="1" applyAlignment="1">
      <alignment horizontal="right" vertical="top"/>
    </xf>
    <xf numFmtId="0" fontId="16" fillId="0" borderId="0" xfId="0" applyFont="1" applyAlignment="1">
      <alignment wrapText="1"/>
    </xf>
    <xf numFmtId="14" fontId="18" fillId="0" borderId="0" xfId="0" applyNumberFormat="1" applyFont="1" applyAlignment="1">
      <alignment horizontal="center" vertical="center"/>
    </xf>
    <xf numFmtId="166" fontId="18" fillId="0" borderId="0" xfId="1" applyNumberFormat="1" applyFont="1" applyBorder="1" applyAlignment="1" applyProtection="1">
      <alignment horizontal="right" vertical="center"/>
    </xf>
    <xf numFmtId="3" fontId="16" fillId="0" borderId="0" xfId="0" applyNumberFormat="1" applyFont="1" applyAlignment="1">
      <alignment horizontal="right" vertical="center"/>
    </xf>
    <xf numFmtId="3" fontId="15" fillId="0" borderId="0" xfId="0" applyNumberFormat="1" applyFont="1" applyAlignment="1">
      <alignment horizontal="right" vertical="center"/>
    </xf>
    <xf numFmtId="3" fontId="16" fillId="0" borderId="0" xfId="0" applyNumberFormat="1" applyFont="1" applyAlignment="1">
      <alignment horizontal="right" vertical="top"/>
    </xf>
    <xf numFmtId="0" fontId="11" fillId="0" borderId="3" xfId="0" applyFont="1" applyBorder="1" applyAlignment="1">
      <alignment horizontal="right"/>
    </xf>
    <xf numFmtId="3" fontId="11" fillId="6" borderId="4" xfId="0" applyNumberFormat="1" applyFont="1" applyFill="1" applyBorder="1" applyAlignment="1">
      <alignment horizontal="left"/>
    </xf>
    <xf numFmtId="0" fontId="15" fillId="0" borderId="0" xfId="0" applyFont="1"/>
    <xf numFmtId="166" fontId="15" fillId="0" borderId="0" xfId="6" applyNumberFormat="1" applyFont="1" applyBorder="1" applyProtection="1"/>
    <xf numFmtId="167" fontId="15" fillId="0" borderId="0" xfId="8" applyNumberFormat="1" applyFont="1" applyBorder="1" applyProtection="1"/>
    <xf numFmtId="3" fontId="15" fillId="6" borderId="5" xfId="0" applyNumberFormat="1" applyFont="1" applyFill="1" applyBorder="1" applyAlignment="1">
      <alignment horizontal="left"/>
    </xf>
    <xf numFmtId="0" fontId="16" fillId="0" borderId="0" xfId="0" applyFont="1" applyAlignment="1">
      <alignment horizontal="right"/>
    </xf>
    <xf numFmtId="3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 wrapText="1"/>
    </xf>
    <xf numFmtId="3" fontId="16" fillId="0" borderId="0" xfId="0" applyNumberFormat="1" applyFont="1" applyAlignment="1">
      <alignment horizontal="right" wrapText="1"/>
    </xf>
    <xf numFmtId="0" fontId="15" fillId="0" borderId="0" xfId="0" applyFont="1" applyAlignment="1">
      <alignment wrapText="1"/>
    </xf>
    <xf numFmtId="166" fontId="15" fillId="0" borderId="0" xfId="6" applyNumberFormat="1" applyFont="1" applyBorder="1" applyAlignment="1" applyProtection="1">
      <alignment wrapText="1"/>
    </xf>
    <xf numFmtId="167" fontId="15" fillId="0" borderId="0" xfId="8" applyNumberFormat="1" applyFont="1" applyBorder="1" applyAlignment="1" applyProtection="1">
      <alignment wrapText="1"/>
    </xf>
    <xf numFmtId="3" fontId="15" fillId="6" borderId="5" xfId="0" applyNumberFormat="1" applyFont="1" applyFill="1" applyBorder="1" applyAlignment="1">
      <alignment wrapText="1"/>
    </xf>
    <xf numFmtId="14" fontId="19" fillId="7" borderId="6" xfId="0" applyNumberFormat="1" applyFont="1" applyFill="1" applyBorder="1" applyAlignment="1">
      <alignment horizontal="right"/>
    </xf>
    <xf numFmtId="166" fontId="19" fillId="7" borderId="6" xfId="6" applyNumberFormat="1" applyFont="1" applyFill="1" applyBorder="1" applyProtection="1"/>
    <xf numFmtId="165" fontId="14" fillId="7" borderId="6" xfId="2" applyFont="1" applyFill="1" applyBorder="1" applyProtection="1"/>
    <xf numFmtId="0" fontId="20" fillId="0" borderId="0" xfId="0" applyFont="1"/>
    <xf numFmtId="166" fontId="20" fillId="0" borderId="0" xfId="6" applyNumberFormat="1" applyFont="1" applyBorder="1" applyProtection="1"/>
    <xf numFmtId="167" fontId="20" fillId="0" borderId="0" xfId="8" applyNumberFormat="1" applyFont="1" applyBorder="1" applyProtection="1"/>
    <xf numFmtId="3" fontId="20" fillId="0" borderId="0" xfId="0" applyNumberFormat="1" applyFont="1" applyAlignment="1">
      <alignment horizontal="left"/>
    </xf>
    <xf numFmtId="3" fontId="15" fillId="0" borderId="0" xfId="0" applyNumberFormat="1" applyFont="1" applyAlignment="1">
      <alignment horizontal="left"/>
    </xf>
    <xf numFmtId="14" fontId="19" fillId="0" borderId="0" xfId="0" applyNumberFormat="1" applyFont="1" applyAlignment="1">
      <alignment horizontal="right"/>
    </xf>
    <xf numFmtId="166" fontId="19" fillId="0" borderId="0" xfId="6" applyNumberFormat="1" applyFont="1" applyBorder="1" applyProtection="1"/>
    <xf numFmtId="167" fontId="21" fillId="0" borderId="0" xfId="8" applyNumberFormat="1" applyFont="1" applyBorder="1" applyProtection="1"/>
    <xf numFmtId="167" fontId="19" fillId="0" borderId="0" xfId="8" applyNumberFormat="1" applyFont="1" applyBorder="1" applyProtection="1"/>
    <xf numFmtId="167" fontId="13" fillId="0" borderId="0" xfId="2" applyNumberFormat="1" applyFont="1" applyBorder="1" applyAlignment="1" applyProtection="1">
      <alignment horizontal="center"/>
    </xf>
    <xf numFmtId="166" fontId="19" fillId="0" borderId="0" xfId="8" applyNumberFormat="1" applyFont="1" applyBorder="1" applyProtection="1"/>
    <xf numFmtId="0" fontId="13" fillId="2" borderId="4" xfId="0" applyFont="1" applyFill="1" applyBorder="1"/>
    <xf numFmtId="0" fontId="13" fillId="3" borderId="3" xfId="0" applyFont="1" applyFill="1" applyBorder="1"/>
    <xf numFmtId="0" fontId="13" fillId="6" borderId="3" xfId="0" applyFont="1" applyFill="1" applyBorder="1" applyAlignment="1">
      <alignment horizontal="right"/>
    </xf>
    <xf numFmtId="0" fontId="14" fillId="7" borderId="3" xfId="0" applyFont="1" applyFill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5" fillId="0" borderId="0" xfId="0" applyFont="1" applyAlignment="1">
      <alignment vertical="top" wrapText="1"/>
    </xf>
    <xf numFmtId="166" fontId="15" fillId="2" borderId="5" xfId="6" applyNumberFormat="1" applyFont="1" applyFill="1" applyBorder="1" applyAlignment="1" applyProtection="1">
      <alignment vertical="top" wrapText="1"/>
    </xf>
    <xf numFmtId="166" fontId="15" fillId="3" borderId="0" xfId="6" applyNumberFormat="1" applyFont="1" applyFill="1" applyBorder="1" applyAlignment="1" applyProtection="1">
      <alignment vertical="top" wrapText="1"/>
    </xf>
    <xf numFmtId="166" fontId="15" fillId="6" borderId="0" xfId="6" applyNumberFormat="1" applyFont="1" applyFill="1" applyBorder="1" applyAlignment="1" applyProtection="1">
      <alignment vertical="top" wrapText="1"/>
    </xf>
    <xf numFmtId="166" fontId="22" fillId="7" borderId="0" xfId="6" applyNumberFormat="1" applyFont="1" applyFill="1" applyBorder="1" applyAlignment="1" applyProtection="1">
      <alignment vertical="top" wrapText="1"/>
    </xf>
    <xf numFmtId="167" fontId="16" fillId="0" borderId="0" xfId="2" applyNumberFormat="1" applyFont="1" applyBorder="1" applyAlignment="1" applyProtection="1">
      <alignment vertical="top" wrapText="1"/>
    </xf>
    <xf numFmtId="167" fontId="15" fillId="0" borderId="0" xfId="8" applyNumberFormat="1" applyFont="1" applyBorder="1" applyAlignment="1" applyProtection="1">
      <alignment vertical="top" wrapText="1"/>
    </xf>
    <xf numFmtId="3" fontId="15" fillId="6" borderId="5" xfId="0" applyNumberFormat="1" applyFont="1" applyFill="1" applyBorder="1" applyAlignment="1">
      <alignment horizontal="left" vertical="top" wrapText="1"/>
    </xf>
    <xf numFmtId="166" fontId="18" fillId="0" borderId="0" xfId="6" applyNumberFormat="1" applyFont="1" applyBorder="1" applyProtection="1"/>
    <xf numFmtId="14" fontId="18" fillId="0" borderId="0" xfId="0" applyNumberFormat="1" applyFont="1" applyAlignment="1">
      <alignment horizontal="right"/>
    </xf>
    <xf numFmtId="166" fontId="18" fillId="0" borderId="0" xfId="6" applyNumberFormat="1" applyFont="1" applyBorder="1" applyAlignment="1" applyProtection="1">
      <alignment horizontal="right"/>
    </xf>
    <xf numFmtId="166" fontId="16" fillId="0" borderId="0" xfId="6" applyNumberFormat="1" applyFont="1" applyBorder="1" applyAlignment="1" applyProtection="1">
      <alignment horizontal="right"/>
    </xf>
    <xf numFmtId="166" fontId="17" fillId="2" borderId="6" xfId="6" applyNumberFormat="1" applyFont="1" applyFill="1" applyBorder="1" applyAlignment="1" applyProtection="1">
      <alignment horizontal="right" vertical="center"/>
    </xf>
    <xf numFmtId="166" fontId="17" fillId="3" borderId="6" xfId="6" applyNumberFormat="1" applyFont="1" applyFill="1" applyBorder="1" applyAlignment="1" applyProtection="1">
      <alignment horizontal="right" vertical="center"/>
    </xf>
    <xf numFmtId="166" fontId="17" fillId="6" borderId="6" xfId="6" applyNumberFormat="1" applyFont="1" applyFill="1" applyBorder="1" applyAlignment="1" applyProtection="1">
      <alignment horizontal="right" vertical="center"/>
    </xf>
    <xf numFmtId="166" fontId="14" fillId="7" borderId="6" xfId="6" applyNumberFormat="1" applyFont="1" applyFill="1" applyBorder="1" applyAlignment="1" applyProtection="1">
      <alignment horizontal="right" vertical="center"/>
    </xf>
    <xf numFmtId="0" fontId="16" fillId="0" borderId="0" xfId="0" applyFont="1"/>
    <xf numFmtId="0" fontId="23" fillId="0" borderId="0" xfId="0" applyFont="1"/>
    <xf numFmtId="0" fontId="2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4" fillId="0" borderId="0" xfId="0" applyFont="1"/>
    <xf numFmtId="0" fontId="25" fillId="0" borderId="0" xfId="0" applyFont="1"/>
    <xf numFmtId="0" fontId="19" fillId="4" borderId="7" xfId="0" applyFont="1" applyFill="1" applyBorder="1"/>
    <xf numFmtId="0" fontId="19" fillId="4" borderId="6" xfId="0" applyFont="1" applyFill="1" applyBorder="1"/>
    <xf numFmtId="0" fontId="19" fillId="4" borderId="8" xfId="0" applyFont="1" applyFill="1" applyBorder="1"/>
    <xf numFmtId="0" fontId="26" fillId="9" borderId="9" xfId="0" applyFont="1" applyFill="1" applyBorder="1" applyAlignment="1">
      <alignment horizontal="center"/>
    </xf>
    <xf numFmtId="3" fontId="19" fillId="4" borderId="5" xfId="0" applyNumberFormat="1" applyFont="1" applyFill="1" applyBorder="1" applyAlignment="1">
      <alignment horizontal="left"/>
    </xf>
    <xf numFmtId="3" fontId="19" fillId="4" borderId="0" xfId="0" applyNumberFormat="1" applyFont="1" applyFill="1" applyAlignment="1">
      <alignment horizontal="right"/>
    </xf>
    <xf numFmtId="0" fontId="19" fillId="4" borderId="10" xfId="0" applyFont="1" applyFill="1" applyBorder="1" applyAlignment="1">
      <alignment horizontal="right"/>
    </xf>
    <xf numFmtId="0" fontId="26" fillId="8" borderId="0" xfId="0" applyFont="1" applyFill="1" applyAlignment="1">
      <alignment horizontal="right"/>
    </xf>
    <xf numFmtId="0" fontId="26" fillId="9" borderId="11" xfId="0" applyFont="1" applyFill="1" applyBorder="1" applyAlignment="1">
      <alignment horizontal="center"/>
    </xf>
    <xf numFmtId="0" fontId="27" fillId="0" borderId="5" xfId="0" applyFont="1" applyBorder="1"/>
    <xf numFmtId="166" fontId="27" fillId="0" borderId="5" xfId="6" applyNumberFormat="1" applyFont="1" applyBorder="1" applyProtection="1"/>
    <xf numFmtId="166" fontId="27" fillId="0" borderId="0" xfId="6" applyNumberFormat="1" applyFont="1" applyBorder="1" applyAlignment="1" applyProtection="1">
      <alignment horizontal="right"/>
    </xf>
    <xf numFmtId="167" fontId="15" fillId="6" borderId="12" xfId="2" applyNumberFormat="1" applyFont="1" applyFill="1" applyBorder="1" applyAlignment="1" applyProtection="1">
      <alignment horizontal="right"/>
    </xf>
    <xf numFmtId="0" fontId="19" fillId="4" borderId="2" xfId="0" applyFont="1" applyFill="1" applyBorder="1"/>
    <xf numFmtId="166" fontId="19" fillId="4" borderId="1" xfId="6" applyNumberFormat="1" applyFont="1" applyFill="1" applyBorder="1" applyAlignment="1" applyProtection="1">
      <alignment horizontal="right"/>
    </xf>
    <xf numFmtId="166" fontId="26" fillId="3" borderId="2" xfId="6" applyNumberFormat="1" applyFont="1" applyFill="1" applyBorder="1" applyProtection="1"/>
    <xf numFmtId="166" fontId="26" fillId="3" borderId="1" xfId="6" applyNumberFormat="1" applyFont="1" applyFill="1" applyBorder="1" applyAlignment="1" applyProtection="1">
      <alignment horizontal="right"/>
    </xf>
    <xf numFmtId="167" fontId="13" fillId="9" borderId="13" xfId="2" applyNumberFormat="1" applyFont="1" applyFill="1" applyBorder="1" applyProtection="1"/>
    <xf numFmtId="0" fontId="18" fillId="0" borderId="0" xfId="0" applyFont="1"/>
    <xf numFmtId="167" fontId="18" fillId="0" borderId="0" xfId="2" applyNumberFormat="1" applyFont="1" applyBorder="1" applyProtection="1"/>
    <xf numFmtId="166" fontId="16" fillId="0" borderId="0" xfId="6" applyNumberFormat="1" applyFont="1" applyBorder="1" applyProtection="1"/>
    <xf numFmtId="166" fontId="22" fillId="7" borderId="2" xfId="6" applyNumberFormat="1" applyFont="1" applyFill="1" applyBorder="1" applyAlignment="1" applyProtection="1">
      <alignment horizontal="left"/>
    </xf>
    <xf numFmtId="166" fontId="22" fillId="7" borderId="1" xfId="6" applyNumberFormat="1" applyFont="1" applyFill="1" applyBorder="1" applyProtection="1"/>
    <xf numFmtId="167" fontId="14" fillId="7" borderId="14" xfId="2" applyNumberFormat="1" applyFont="1" applyFill="1" applyBorder="1" applyAlignment="1" applyProtection="1">
      <alignment horizontal="right"/>
    </xf>
    <xf numFmtId="14" fontId="28" fillId="0" borderId="0" xfId="0" applyNumberFormat="1" applyFont="1" applyAlignment="1">
      <alignment horizontal="right"/>
    </xf>
    <xf numFmtId="166" fontId="28" fillId="0" borderId="0" xfId="6" applyNumberFormat="1" applyFont="1" applyBorder="1" applyAlignment="1" applyProtection="1">
      <alignment horizontal="right"/>
    </xf>
    <xf numFmtId="166" fontId="28" fillId="0" borderId="0" xfId="6" applyNumberFormat="1" applyFont="1" applyBorder="1" applyProtection="1"/>
    <xf numFmtId="167" fontId="28" fillId="0" borderId="0" xfId="8" applyNumberFormat="1" applyFont="1" applyBorder="1" applyAlignment="1" applyProtection="1">
      <alignment horizontal="right"/>
    </xf>
    <xf numFmtId="0" fontId="23" fillId="0" borderId="0" xfId="0" applyFont="1" applyAlignment="1">
      <alignment horizontal="right"/>
    </xf>
    <xf numFmtId="3" fontId="23" fillId="0" borderId="0" xfId="0" applyNumberFormat="1" applyFont="1"/>
    <xf numFmtId="1" fontId="23" fillId="0" borderId="0" xfId="0" applyNumberFormat="1" applyFont="1"/>
    <xf numFmtId="167" fontId="23" fillId="0" borderId="0" xfId="8" applyNumberFormat="1" applyFont="1" applyBorder="1" applyProtection="1"/>
    <xf numFmtId="3" fontId="19" fillId="4" borderId="4" xfId="0" applyNumberFormat="1" applyFont="1" applyFill="1" applyBorder="1" applyAlignment="1">
      <alignment horizontal="left"/>
    </xf>
    <xf numFmtId="3" fontId="19" fillId="4" borderId="3" xfId="0" applyNumberFormat="1" applyFont="1" applyFill="1" applyBorder="1" applyAlignment="1">
      <alignment horizontal="right"/>
    </xf>
    <xf numFmtId="0" fontId="19" fillId="4" borderId="15" xfId="0" applyFont="1" applyFill="1" applyBorder="1" applyAlignment="1">
      <alignment horizontal="right"/>
    </xf>
    <xf numFmtId="0" fontId="26" fillId="8" borderId="3" xfId="0" applyFont="1" applyFill="1" applyBorder="1" applyAlignment="1">
      <alignment horizontal="right"/>
    </xf>
    <xf numFmtId="166" fontId="27" fillId="0" borderId="0" xfId="6" applyNumberFormat="1" applyFont="1" applyBorder="1" applyProtection="1"/>
    <xf numFmtId="166" fontId="27" fillId="0" borderId="10" xfId="6" applyNumberFormat="1" applyFont="1" applyBorder="1" applyProtection="1"/>
    <xf numFmtId="167" fontId="15" fillId="6" borderId="10" xfId="8" applyNumberFormat="1" applyFont="1" applyFill="1" applyBorder="1" applyAlignment="1" applyProtection="1">
      <alignment horizontal="right"/>
    </xf>
    <xf numFmtId="3" fontId="18" fillId="0" borderId="0" xfId="0" applyNumberFormat="1" applyFont="1" applyAlignment="1">
      <alignment horizontal="left"/>
    </xf>
    <xf numFmtId="3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9" fillId="4" borderId="6" xfId="0" applyFont="1" applyFill="1" applyBorder="1"/>
    <xf numFmtId="0" fontId="30" fillId="4" borderId="6" xfId="0" applyFont="1" applyFill="1" applyBorder="1"/>
    <xf numFmtId="0" fontId="30" fillId="4" borderId="8" xfId="0" applyFont="1" applyFill="1" applyBorder="1"/>
    <xf numFmtId="0" fontId="26" fillId="8" borderId="6" xfId="0" applyFont="1" applyFill="1" applyBorder="1"/>
    <xf numFmtId="0" fontId="31" fillId="8" borderId="6" xfId="0" applyFont="1" applyFill="1" applyBorder="1"/>
    <xf numFmtId="3" fontId="19" fillId="4" borderId="0" xfId="0" applyNumberFormat="1" applyFont="1" applyFill="1" applyAlignment="1">
      <alignment horizontal="left"/>
    </xf>
    <xf numFmtId="0" fontId="19" fillId="4" borderId="0" xfId="0" applyFont="1" applyFill="1" applyAlignment="1">
      <alignment horizontal="right"/>
    </xf>
    <xf numFmtId="3" fontId="13" fillId="6" borderId="7" xfId="0" applyNumberFormat="1" applyFont="1" applyFill="1" applyBorder="1"/>
    <xf numFmtId="3" fontId="15" fillId="6" borderId="6" xfId="0" applyNumberFormat="1" applyFont="1" applyFill="1" applyBorder="1"/>
    <xf numFmtId="166" fontId="15" fillId="0" borderId="6" xfId="6" applyNumberFormat="1" applyFont="1" applyBorder="1" applyAlignment="1" applyProtection="1">
      <alignment horizontal="left"/>
    </xf>
    <xf numFmtId="166" fontId="27" fillId="0" borderId="7" xfId="6" applyNumberFormat="1" applyFont="1" applyBorder="1" applyAlignment="1" applyProtection="1">
      <alignment horizontal="left"/>
    </xf>
    <xf numFmtId="166" fontId="27" fillId="0" borderId="6" xfId="6" applyNumberFormat="1" applyFont="1" applyBorder="1" applyAlignment="1" applyProtection="1">
      <alignment horizontal="left"/>
    </xf>
    <xf numFmtId="166" fontId="27" fillId="0" borderId="8" xfId="6" applyNumberFormat="1" applyFont="1" applyBorder="1" applyAlignment="1" applyProtection="1">
      <alignment horizontal="left"/>
    </xf>
    <xf numFmtId="3" fontId="13" fillId="6" borderId="5" xfId="0" applyNumberFormat="1" applyFont="1" applyFill="1" applyBorder="1"/>
    <xf numFmtId="3" fontId="15" fillId="6" borderId="0" xfId="0" applyNumberFormat="1" applyFont="1" applyFill="1"/>
    <xf numFmtId="166" fontId="15" fillId="0" borderId="0" xfId="6" applyNumberFormat="1" applyFont="1" applyBorder="1" applyAlignment="1" applyProtection="1">
      <alignment horizontal="left"/>
    </xf>
    <xf numFmtId="166" fontId="27" fillId="0" borderId="5" xfId="6" applyNumberFormat="1" applyFont="1" applyBorder="1" applyAlignment="1" applyProtection="1">
      <alignment horizontal="left"/>
    </xf>
    <xf numFmtId="166" fontId="27" fillId="0" borderId="0" xfId="6" applyNumberFormat="1" applyFont="1" applyBorder="1" applyAlignment="1" applyProtection="1">
      <alignment horizontal="left"/>
    </xf>
    <xf numFmtId="166" fontId="27" fillId="0" borderId="10" xfId="6" applyNumberFormat="1" applyFont="1" applyBorder="1" applyAlignment="1" applyProtection="1">
      <alignment horizontal="left"/>
    </xf>
    <xf numFmtId="3" fontId="13" fillId="6" borderId="4" xfId="0" applyNumberFormat="1" applyFont="1" applyFill="1" applyBorder="1"/>
    <xf numFmtId="3" fontId="15" fillId="6" borderId="3" xfId="0" applyNumberFormat="1" applyFont="1" applyFill="1" applyBorder="1"/>
    <xf numFmtId="166" fontId="15" fillId="0" borderId="3" xfId="6" applyNumberFormat="1" applyFont="1" applyBorder="1" applyAlignment="1" applyProtection="1">
      <alignment horizontal="left"/>
    </xf>
    <xf numFmtId="166" fontId="27" fillId="0" borderId="4" xfId="6" applyNumberFormat="1" applyFont="1" applyBorder="1" applyAlignment="1" applyProtection="1">
      <alignment horizontal="left"/>
    </xf>
    <xf numFmtId="166" fontId="27" fillId="0" borderId="3" xfId="6" applyNumberFormat="1" applyFont="1" applyBorder="1" applyAlignment="1" applyProtection="1">
      <alignment horizontal="left"/>
    </xf>
    <xf numFmtId="166" fontId="27" fillId="0" borderId="15" xfId="6" applyNumberFormat="1" applyFont="1" applyBorder="1" applyAlignment="1" applyProtection="1">
      <alignment horizontal="left"/>
    </xf>
    <xf numFmtId="167" fontId="15" fillId="6" borderId="15" xfId="8" applyNumberFormat="1" applyFont="1" applyFill="1" applyBorder="1" applyAlignment="1" applyProtection="1">
      <alignment horizontal="right"/>
    </xf>
    <xf numFmtId="3" fontId="28" fillId="0" borderId="0" xfId="0" applyNumberFormat="1" applyFont="1"/>
    <xf numFmtId="0" fontId="19" fillId="4" borderId="4" xfId="0" applyFont="1" applyFill="1" applyBorder="1"/>
    <xf numFmtId="166" fontId="19" fillId="4" borderId="3" xfId="6" applyNumberFormat="1" applyFont="1" applyFill="1" applyBorder="1" applyAlignment="1" applyProtection="1">
      <alignment horizontal="right"/>
    </xf>
    <xf numFmtId="166" fontId="26" fillId="3" borderId="3" xfId="6" applyNumberFormat="1" applyFont="1" applyFill="1" applyBorder="1" applyProtection="1"/>
    <xf numFmtId="166" fontId="26" fillId="3" borderId="3" xfId="6" applyNumberFormat="1" applyFont="1" applyFill="1" applyBorder="1" applyAlignment="1" applyProtection="1">
      <alignment horizontal="right"/>
    </xf>
    <xf numFmtId="167" fontId="26" fillId="9" borderId="11" xfId="2" applyNumberFormat="1" applyFont="1" applyFill="1" applyBorder="1" applyProtection="1"/>
    <xf numFmtId="167" fontId="13" fillId="0" borderId="0" xfId="8" applyNumberFormat="1" applyFont="1" applyBorder="1" applyAlignment="1" applyProtection="1">
      <alignment horizontal="center"/>
    </xf>
    <xf numFmtId="3" fontId="18" fillId="0" borderId="0" xfId="0" applyNumberFormat="1" applyFont="1"/>
    <xf numFmtId="167" fontId="18" fillId="0" borderId="0" xfId="8" applyNumberFormat="1" applyFont="1" applyBorder="1" applyAlignment="1" applyProtection="1">
      <alignment horizontal="center"/>
    </xf>
    <xf numFmtId="0" fontId="32" fillId="0" borderId="0" xfId="0" applyFont="1"/>
    <xf numFmtId="167" fontId="14" fillId="7" borderId="14" xfId="8" applyNumberFormat="1" applyFont="1" applyFill="1" applyBorder="1" applyAlignment="1" applyProtection="1">
      <alignment horizontal="right"/>
    </xf>
    <xf numFmtId="0" fontId="14" fillId="4" borderId="0" xfId="0" applyFont="1" applyFill="1" applyAlignment="1">
      <alignment horizontal="center" vertical="center"/>
    </xf>
    <xf numFmtId="3" fontId="33" fillId="0" borderId="16" xfId="0" applyNumberFormat="1" applyFont="1" applyBorder="1" applyAlignment="1">
      <alignment horizontal="center"/>
    </xf>
    <xf numFmtId="3" fontId="33" fillId="0" borderId="16" xfId="0" applyNumberFormat="1" applyFont="1" applyBorder="1"/>
    <xf numFmtId="3" fontId="22" fillId="4" borderId="16" xfId="0" applyNumberFormat="1" applyFont="1" applyFill="1" applyBorder="1"/>
    <xf numFmtId="1" fontId="33" fillId="0" borderId="16" xfId="0" applyNumberFormat="1" applyFont="1" applyBorder="1" applyAlignment="1">
      <alignment horizontal="center"/>
    </xf>
    <xf numFmtId="1" fontId="34" fillId="9" borderId="17" xfId="0" applyNumberFormat="1" applyFont="1" applyFill="1" applyBorder="1" applyAlignment="1">
      <alignment horizontal="center"/>
    </xf>
    <xf numFmtId="3" fontId="33" fillId="9" borderId="17" xfId="0" applyNumberFormat="1" applyFont="1" applyFill="1" applyBorder="1"/>
    <xf numFmtId="3" fontId="16" fillId="0" borderId="16" xfId="1" applyNumberFormat="1" applyFont="1" applyBorder="1" applyProtection="1"/>
    <xf numFmtId="3" fontId="14" fillId="4" borderId="16" xfId="1" applyNumberFormat="1" applyFont="1" applyFill="1" applyBorder="1" applyProtection="1"/>
    <xf numFmtId="3" fontId="33" fillId="10" borderId="16" xfId="0" applyNumberFormat="1" applyFont="1" applyFill="1" applyBorder="1" applyAlignment="1">
      <alignment horizontal="center"/>
    </xf>
    <xf numFmtId="3" fontId="33" fillId="10" borderId="16" xfId="0" applyNumberFormat="1" applyFont="1" applyFill="1" applyBorder="1"/>
    <xf numFmtId="1" fontId="34" fillId="9" borderId="18" xfId="0" applyNumberFormat="1" applyFont="1" applyFill="1" applyBorder="1" applyAlignment="1">
      <alignment horizontal="center"/>
    </xf>
    <xf numFmtId="3" fontId="33" fillId="9" borderId="16" xfId="0" applyNumberFormat="1" applyFont="1" applyFill="1" applyBorder="1"/>
    <xf numFmtId="164" fontId="35" fillId="0" borderId="16" xfId="1" applyFont="1" applyBorder="1" applyProtection="1"/>
    <xf numFmtId="164" fontId="2" fillId="0" borderId="16" xfId="1" applyBorder="1" applyProtection="1"/>
    <xf numFmtId="164" fontId="2" fillId="9" borderId="16" xfId="1" applyFill="1" applyBorder="1" applyProtection="1"/>
    <xf numFmtId="0" fontId="16" fillId="0" borderId="19" xfId="0" applyFont="1" applyBorder="1"/>
    <xf numFmtId="0" fontId="14" fillId="4" borderId="19" xfId="0" applyFont="1" applyFill="1" applyBorder="1"/>
    <xf numFmtId="0" fontId="16" fillId="0" borderId="18" xfId="0" applyFont="1" applyBorder="1"/>
    <xf numFmtId="0" fontId="14" fillId="4" borderId="18" xfId="0" applyFont="1" applyFill="1" applyBorder="1"/>
    <xf numFmtId="0" fontId="26" fillId="9" borderId="19" xfId="0" applyFont="1" applyFill="1" applyBorder="1"/>
    <xf numFmtId="0" fontId="26" fillId="9" borderId="20" xfId="0" applyFont="1" applyFill="1" applyBorder="1"/>
    <xf numFmtId="0" fontId="26" fillId="9" borderId="18" xfId="0" applyFont="1" applyFill="1" applyBorder="1"/>
    <xf numFmtId="0" fontId="26" fillId="9" borderId="17" xfId="0" applyFont="1" applyFill="1" applyBorder="1"/>
    <xf numFmtId="0" fontId="14" fillId="0" borderId="0" xfId="0" applyFont="1"/>
    <xf numFmtId="0" fontId="14" fillId="0" borderId="0" xfId="0" applyFont="1" applyAlignment="1">
      <alignment horizontal="right"/>
    </xf>
    <xf numFmtId="0" fontId="14" fillId="4" borderId="21" xfId="0" applyFont="1" applyFill="1" applyBorder="1" applyAlignment="1">
      <alignment vertical="center"/>
    </xf>
    <xf numFmtId="166" fontId="14" fillId="4" borderId="21" xfId="1" applyNumberFormat="1" applyFont="1" applyFill="1" applyBorder="1" applyAlignment="1" applyProtection="1">
      <alignment vertical="center"/>
    </xf>
    <xf numFmtId="0" fontId="14" fillId="0" borderId="0" xfId="0" applyFont="1" applyAlignment="1">
      <alignment horizontal="center"/>
    </xf>
    <xf numFmtId="0" fontId="16" fillId="0" borderId="16" xfId="0" applyFont="1" applyBorder="1"/>
    <xf numFmtId="166" fontId="22" fillId="4" borderId="16" xfId="1" applyNumberFormat="1" applyFont="1" applyFill="1" applyBorder="1" applyProtection="1"/>
    <xf numFmtId="166" fontId="14" fillId="0" borderId="0" xfId="0" applyNumberFormat="1" applyFont="1"/>
    <xf numFmtId="0" fontId="16" fillId="0" borderId="22" xfId="0" applyFont="1" applyBorder="1"/>
    <xf numFmtId="166" fontId="22" fillId="4" borderId="22" xfId="1" applyNumberFormat="1" applyFont="1" applyFill="1" applyBorder="1" applyProtection="1"/>
    <xf numFmtId="0" fontId="18" fillId="9" borderId="18" xfId="0" applyFont="1" applyFill="1" applyBorder="1"/>
    <xf numFmtId="166" fontId="14" fillId="4" borderId="18" xfId="0" applyNumberFormat="1" applyFont="1" applyFill="1" applyBorder="1"/>
    <xf numFmtId="0" fontId="14" fillId="4" borderId="21" xfId="0" applyFont="1" applyFill="1" applyBorder="1"/>
    <xf numFmtId="166" fontId="14" fillId="4" borderId="21" xfId="1" applyNumberFormat="1" applyFont="1" applyFill="1" applyBorder="1" applyProtection="1"/>
    <xf numFmtId="167" fontId="15" fillId="6" borderId="12" xfId="2" quotePrefix="1" applyNumberFormat="1" applyFont="1" applyFill="1" applyBorder="1" applyAlignment="1" applyProtection="1">
      <alignment horizontal="right"/>
    </xf>
    <xf numFmtId="167" fontId="15" fillId="6" borderId="10" xfId="8" quotePrefix="1" applyNumberFormat="1" applyFont="1" applyFill="1" applyBorder="1" applyAlignment="1" applyProtection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166" fontId="14" fillId="7" borderId="6" xfId="1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6" fillId="8" borderId="7" xfId="0" applyFont="1" applyFill="1" applyBorder="1" applyAlignment="1">
      <alignment horizontal="left"/>
    </xf>
    <xf numFmtId="0" fontId="26" fillId="8" borderId="9" xfId="0" applyFont="1" applyFill="1" applyBorder="1" applyAlignment="1">
      <alignment horizontal="left"/>
    </xf>
    <xf numFmtId="166" fontId="22" fillId="7" borderId="2" xfId="6" applyNumberFormat="1" applyFont="1" applyFill="1" applyBorder="1" applyAlignment="1" applyProtection="1">
      <alignment horizontal="center"/>
    </xf>
    <xf numFmtId="0" fontId="22" fillId="7" borderId="2" xfId="0" applyFont="1" applyFill="1" applyBorder="1" applyAlignment="1">
      <alignment horizontal="right"/>
    </xf>
  </cellXfs>
  <cellStyles count="10">
    <cellStyle name="Hipervínculo" xfId="3" builtinId="8"/>
    <cellStyle name="Hipervínculo 2" xfId="4" xr:uid="{00000000-0005-0000-0000-000006000000}"/>
    <cellStyle name="Millares" xfId="1" builtinId="3"/>
    <cellStyle name="Millares 2" xfId="5" xr:uid="{00000000-0005-0000-0000-000007000000}"/>
    <cellStyle name="Millares_bb-150609" xfId="6" xr:uid="{00000000-0005-0000-0000-000008000000}"/>
    <cellStyle name="Normal" xfId="0" builtinId="0"/>
    <cellStyle name="Porcentaje" xfId="2" builtinId="5"/>
    <cellStyle name="Porcentaje 2" xfId="7" xr:uid="{00000000-0005-0000-0000-000009000000}"/>
    <cellStyle name="Porcentual_bb-150609" xfId="8" xr:uid="{00000000-0005-0000-0000-00000A000000}"/>
    <cellStyle name="Texto explicativo 2" xfId="9" xr:uid="{00000000-0005-0000-0000-00000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9CDE5"/>
      <rgbColor rgb="FF558ED5"/>
      <rgbColor rgb="FF95B3D7"/>
      <rgbColor rgb="FF993366"/>
      <rgbColor rgb="FFF2F2F2"/>
      <rgbColor rgb="FFCCFFFF"/>
      <rgbColor rgb="FF660066"/>
      <rgbColor rgb="FFFF8080"/>
      <rgbColor rgb="FF0070C0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8EB4E3"/>
      <rgbColor rgb="FFFF99CC"/>
      <rgbColor rgb="FFCC99FF"/>
      <rgbColor rgb="FFFFCC99"/>
      <rgbColor rgb="FF376092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404040"/>
      <rgbColor rgb="FF993300"/>
      <rgbColor rgb="FF993366"/>
      <rgbColor rgb="FF1F497D"/>
      <rgbColor rgb="FF26262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lang="en-US" sz="1000" b="1" strike="noStrike" spc="-1">
                <a:solidFill>
                  <a:srgbClr val="595959"/>
                </a:solidFill>
                <a:latin typeface="Consolas"/>
              </a:defRPr>
            </a:pPr>
            <a:r>
              <a:rPr lang="en-US" sz="1000" b="1" strike="noStrike" spc="-1">
                <a:solidFill>
                  <a:srgbClr val="595959"/>
                </a:solidFill>
                <a:latin typeface="Consolas"/>
              </a:rPr>
              <a:t>TONELADAS EXPORTACIÓN</a:t>
            </a:r>
          </a:p>
        </c:rich>
      </c:tx>
      <c:overlay val="0"/>
      <c:spPr>
        <a:noFill/>
        <a:ln w="2556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307173314621896E-2"/>
          <c:y val="9.1671720234485499E-2"/>
          <c:w val="0.86948777459923299"/>
          <c:h val="0.8106933495047500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5B3D7"/>
            </a:solidFill>
            <a:ln w="0">
              <a:solidFill>
                <a:srgbClr val="558ED5"/>
              </a:solidFill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8EB4E3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6EC-4BBF-A4C1-A12356731AE1}"/>
              </c:ext>
            </c:extLst>
          </c:dPt>
          <c:dPt>
            <c:idx val="9"/>
            <c:invertIfNegative val="0"/>
            <c:bubble3D val="0"/>
            <c:spPr>
              <a:solidFill>
                <a:srgbClr val="8EB4E3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6EC-4BBF-A4C1-A12356731AE1}"/>
              </c:ext>
            </c:extLst>
          </c:dPt>
          <c:dPt>
            <c:idx val="10"/>
            <c:invertIfNegative val="0"/>
            <c:bubble3D val="0"/>
            <c:spPr>
              <a:solidFill>
                <a:srgbClr val="8EB4E3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6EC-4BBF-A4C1-A12356731AE1}"/>
              </c:ext>
            </c:extLst>
          </c:dPt>
          <c:dPt>
            <c:idx val="11"/>
            <c:invertIfNegative val="0"/>
            <c:bubble3D val="0"/>
            <c:spPr>
              <a:solidFill>
                <a:srgbClr val="8EB4E3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6EC-4BBF-A4C1-A12356731AE1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6EC-4BBF-A4C1-A12356731AE1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C6EC-4BBF-A4C1-A12356731AE1}"/>
              </c:ext>
            </c:extLst>
          </c:dPt>
          <c:dPt>
            <c:idx val="14"/>
            <c:invertIfNegative val="0"/>
            <c:bubble3D val="0"/>
            <c:spPr>
              <a:solidFill>
                <a:srgbClr val="376092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C6EC-4BBF-A4C1-A12356731AE1}"/>
              </c:ext>
            </c:extLst>
          </c:dPt>
          <c:dLbls>
            <c:dLbl>
              <c:idx val="8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6EC-4BBF-A4C1-A12356731AE1}"/>
                </c:ext>
              </c:extLst>
            </c:dLbl>
            <c:dLbl>
              <c:idx val="9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EC-4BBF-A4C1-A12356731AE1}"/>
                </c:ext>
              </c:extLst>
            </c:dLbl>
            <c:dLbl>
              <c:idx val="10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EC-4BBF-A4C1-A12356731AE1}"/>
                </c:ext>
              </c:extLst>
            </c:dLbl>
            <c:dLbl>
              <c:idx val="11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EC-4BBF-A4C1-A12356731AE1}"/>
                </c:ext>
              </c:extLst>
            </c:dLbl>
            <c:dLbl>
              <c:idx val="12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6EC-4BBF-A4C1-A12356731AE1}"/>
                </c:ext>
              </c:extLst>
            </c:dLbl>
            <c:dLbl>
              <c:idx val="13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EC-4BBF-A4C1-A12356731AE1}"/>
                </c:ext>
              </c:extLst>
            </c:dLbl>
            <c:dLbl>
              <c:idx val="14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6EC-4BBF-A4C1-A12356731A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lang="es-AR" sz="800" b="0" strike="noStrike" spc="-1">
                    <a:solidFill>
                      <a:srgbClr val="404040"/>
                    </a:solidFill>
                    <a:latin typeface="Consola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'tons x temp'!$A$13:$A$27</c:f>
              <c:strCache>
                <c:ptCount val="15"/>
                <c:pt idx="0">
                  <c:v>TEMP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strCache>
            </c:strRef>
          </c:cat>
          <c:val>
            <c:numRef>
              <c:f>'tons x temp'!$N$13:$N$27</c:f>
              <c:numCache>
                <c:formatCode>#,##0</c:formatCode>
                <c:ptCount val="15"/>
                <c:pt idx="0" formatCode="General">
                  <c:v>0</c:v>
                </c:pt>
                <c:pt idx="1">
                  <c:v>154972</c:v>
                </c:pt>
                <c:pt idx="2">
                  <c:v>168817</c:v>
                </c:pt>
                <c:pt idx="3">
                  <c:v>125243</c:v>
                </c:pt>
                <c:pt idx="4">
                  <c:v>204719</c:v>
                </c:pt>
                <c:pt idx="5">
                  <c:v>197297</c:v>
                </c:pt>
                <c:pt idx="6">
                  <c:v>200733</c:v>
                </c:pt>
                <c:pt idx="7">
                  <c:v>201443</c:v>
                </c:pt>
                <c:pt idx="8">
                  <c:v>156721</c:v>
                </c:pt>
                <c:pt idx="9">
                  <c:v>217539</c:v>
                </c:pt>
                <c:pt idx="10">
                  <c:v>192308</c:v>
                </c:pt>
                <c:pt idx="11">
                  <c:v>209606</c:v>
                </c:pt>
                <c:pt idx="12">
                  <c:v>183557</c:v>
                </c:pt>
                <c:pt idx="13">
                  <c:v>112519</c:v>
                </c:pt>
                <c:pt idx="14">
                  <c:v>74730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6EC-4BBF-A4C1-A12356731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103202"/>
        <c:axId val="67034838"/>
      </c:barChart>
      <c:catAx>
        <c:axId val="8110320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lang="es-AR" sz="800" b="0" strike="noStrike" spc="-1">
                <a:solidFill>
                  <a:srgbClr val="595959"/>
                </a:solidFill>
                <a:latin typeface="Calibri"/>
              </a:defRPr>
            </a:pPr>
            <a:endParaRPr lang="es-AR"/>
          </a:p>
        </c:txPr>
        <c:crossAx val="67034838"/>
        <c:crosses val="autoZero"/>
        <c:auto val="1"/>
        <c:lblAlgn val="ctr"/>
        <c:lblOffset val="100"/>
        <c:noMultiLvlLbl val="0"/>
      </c:catAx>
      <c:valAx>
        <c:axId val="67034838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lang="es-AR" sz="800" b="0" strike="noStrike" spc="-1">
                <a:solidFill>
                  <a:srgbClr val="595959"/>
                </a:solidFill>
                <a:latin typeface="Calibri"/>
              </a:defRPr>
            </a:pPr>
            <a:endParaRPr lang="es-AR"/>
          </a:p>
        </c:txPr>
        <c:crossAx val="81103202"/>
        <c:crosses val="autoZero"/>
        <c:crossBetween val="between"/>
      </c:valAx>
      <c:spPr>
        <a:noFill/>
        <a:ln w="2556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lang="en-US" sz="1000" b="1" strike="noStrike" spc="-1">
                <a:solidFill>
                  <a:srgbClr val="595959"/>
                </a:solidFill>
                <a:latin typeface="Consolas"/>
              </a:defRPr>
            </a:pPr>
            <a:r>
              <a:rPr lang="en-US" sz="1000" b="1" strike="noStrike" spc="-1">
                <a:solidFill>
                  <a:srgbClr val="595959"/>
                </a:solidFill>
                <a:latin typeface="Consolas"/>
              </a:rPr>
              <a:t>TONELADAS PROYECTO</a:t>
            </a:r>
          </a:p>
        </c:rich>
      </c:tx>
      <c:layout>
        <c:manualLayout>
          <c:xMode val="edge"/>
          <c:yMode val="edge"/>
          <c:x val="0.39176928062216498"/>
          <c:y val="1.9959745051995999E-2"/>
        </c:manualLayout>
      </c:layout>
      <c:overlay val="0"/>
      <c:spPr>
        <a:noFill/>
        <a:ln w="2556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293151868654102E-2"/>
          <c:y val="9.1580006709158002E-2"/>
          <c:w val="0.86946424713761095"/>
          <c:h val="0.8104662864810470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5B3D7"/>
            </a:solidFill>
            <a:ln w="0">
              <a:solidFill>
                <a:srgbClr val="558ED5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EB4E3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DB2-4060-A817-2A4F111A6030}"/>
              </c:ext>
            </c:extLst>
          </c:dPt>
          <c:dPt>
            <c:idx val="1"/>
            <c:invertIfNegative val="0"/>
            <c:bubble3D val="0"/>
            <c:spPr>
              <a:solidFill>
                <a:srgbClr val="8EB4E3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DB2-4060-A817-2A4F111A6030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1DB2-4060-A817-2A4F111A6030}"/>
              </c:ext>
            </c:extLst>
          </c:dPt>
          <c:dPt>
            <c:idx val="5"/>
            <c:invertIfNegative val="0"/>
            <c:bubble3D val="0"/>
            <c:spPr>
              <a:solidFill>
                <a:srgbClr val="8EB4E3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DB2-4060-A817-2A4F111A6030}"/>
              </c:ext>
            </c:extLst>
          </c:dPt>
          <c:dPt>
            <c:idx val="6"/>
            <c:invertIfNegative val="0"/>
            <c:bubble3D val="0"/>
            <c:spPr>
              <a:solidFill>
                <a:srgbClr val="8EB4E3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DB2-4060-A817-2A4F111A6030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DB2-4060-A817-2A4F111A6030}"/>
              </c:ext>
            </c:extLst>
          </c:dPt>
          <c:dPt>
            <c:idx val="8"/>
            <c:invertIfNegative val="0"/>
            <c:bubble3D val="0"/>
            <c:spPr>
              <a:solidFill>
                <a:srgbClr val="376092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DB2-4060-A817-2A4F111A6030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B2-4060-A817-2A4F111A6030}"/>
                </c:ext>
              </c:extLst>
            </c:dLbl>
            <c:dLbl>
              <c:idx val="1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B2-4060-A817-2A4F111A6030}"/>
                </c:ext>
              </c:extLst>
            </c:dLbl>
            <c:dLbl>
              <c:idx val="4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B2-4060-A817-2A4F111A6030}"/>
                </c:ext>
              </c:extLst>
            </c:dLbl>
            <c:dLbl>
              <c:idx val="5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B2-4060-A817-2A4F111A6030}"/>
                </c:ext>
              </c:extLst>
            </c:dLbl>
            <c:dLbl>
              <c:idx val="6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B2-4060-A817-2A4F111A6030}"/>
                </c:ext>
              </c:extLst>
            </c:dLbl>
            <c:dLbl>
              <c:idx val="7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B2-4060-A817-2A4F111A6030}"/>
                </c:ext>
              </c:extLst>
            </c:dLbl>
            <c:dLbl>
              <c:idx val="8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B2-4060-A817-2A4F111A60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lang="es-AR" sz="800" b="0" strike="noStrike" spc="-1">
                    <a:solidFill>
                      <a:srgbClr val="404040"/>
                    </a:solidFill>
                    <a:latin typeface="Consola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'tons x temp'!$A$88:$A$96</c:f>
              <c:strCach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2019</c:v>
                </c:pt>
                <c:pt idx="8">
                  <c:v>2021</c:v>
                </c:pt>
              </c:strCache>
            </c:strRef>
          </c:cat>
          <c:val>
            <c:numRef>
              <c:f>'tons x temp'!$N$88:$N$96</c:f>
              <c:numCache>
                <c:formatCode>#,##0</c:formatCode>
                <c:ptCount val="9"/>
                <c:pt idx="0">
                  <c:v>5777</c:v>
                </c:pt>
                <c:pt idx="1">
                  <c:v>6328</c:v>
                </c:pt>
                <c:pt idx="2">
                  <c:v>1507</c:v>
                </c:pt>
                <c:pt idx="3">
                  <c:v>5210</c:v>
                </c:pt>
                <c:pt idx="4">
                  <c:v>45601</c:v>
                </c:pt>
                <c:pt idx="5">
                  <c:v>53285</c:v>
                </c:pt>
                <c:pt idx="6">
                  <c:v>31468</c:v>
                </c:pt>
                <c:pt idx="7">
                  <c:v>2438</c:v>
                </c:pt>
                <c:pt idx="8">
                  <c:v>50882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B2-4060-A817-2A4F111A6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623195"/>
        <c:axId val="15776905"/>
      </c:barChart>
      <c:catAx>
        <c:axId val="82623195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lang="es-AR" sz="800" b="0" strike="noStrike" spc="-1">
                <a:solidFill>
                  <a:srgbClr val="595959"/>
                </a:solidFill>
                <a:latin typeface="Calibri"/>
              </a:defRPr>
            </a:pPr>
            <a:endParaRPr lang="es-AR"/>
          </a:p>
        </c:txPr>
        <c:crossAx val="15776905"/>
        <c:crosses val="autoZero"/>
        <c:auto val="1"/>
        <c:lblAlgn val="ctr"/>
        <c:lblOffset val="100"/>
        <c:noMultiLvlLbl val="0"/>
      </c:catAx>
      <c:valAx>
        <c:axId val="15776905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lang="es-AR" sz="800" b="0" strike="noStrike" spc="-1">
                <a:solidFill>
                  <a:srgbClr val="595959"/>
                </a:solidFill>
                <a:latin typeface="Calibri"/>
              </a:defRPr>
            </a:pPr>
            <a:endParaRPr lang="es-AR"/>
          </a:p>
        </c:txPr>
        <c:crossAx val="82623195"/>
        <c:crosses val="autoZero"/>
        <c:crossBetween val="between"/>
      </c:valAx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lang="en-US" sz="1000" b="1" strike="noStrike" spc="-1">
                <a:solidFill>
                  <a:srgbClr val="595959"/>
                </a:solidFill>
                <a:latin typeface="Consolas"/>
              </a:defRPr>
            </a:pPr>
            <a:r>
              <a:rPr lang="en-US" sz="1000" b="1" strike="noStrike" spc="-1">
                <a:solidFill>
                  <a:srgbClr val="595959"/>
                </a:solidFill>
                <a:latin typeface="Consolas"/>
              </a:rPr>
              <a:t>TONELADAS IMPORTACIÓN</a:t>
            </a:r>
          </a:p>
        </c:rich>
      </c:tx>
      <c:overlay val="0"/>
      <c:spPr>
        <a:noFill/>
        <a:ln w="2556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25638257677996E-2"/>
          <c:y val="0.244272702180513"/>
          <c:w val="0.58773681653802601"/>
          <c:h val="0.59646701628484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5B3D7"/>
            </a:solidFill>
            <a:ln w="0">
              <a:solidFill>
                <a:srgbClr val="558ED5"/>
              </a:solidFill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DC4-40A4-AD2F-A4AE376B9844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BDC4-40A4-AD2F-A4AE376B9844}"/>
              </c:ext>
            </c:extLst>
          </c:dPt>
          <c:dPt>
            <c:idx val="2"/>
            <c:invertIfNegative val="0"/>
            <c:bubble3D val="0"/>
            <c:spPr>
              <a:solidFill>
                <a:srgbClr val="8EB4E3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DC4-40A4-AD2F-A4AE376B9844}"/>
              </c:ext>
            </c:extLst>
          </c:dPt>
          <c:dPt>
            <c:idx val="3"/>
            <c:invertIfNegative val="0"/>
            <c:bubble3D val="0"/>
            <c:spPr>
              <a:solidFill>
                <a:srgbClr val="8EB4E3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DC4-40A4-AD2F-A4AE376B9844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DC4-40A4-AD2F-A4AE376B9844}"/>
              </c:ext>
            </c:extLst>
          </c:dPt>
          <c:dPt>
            <c:idx val="5"/>
            <c:invertIfNegative val="0"/>
            <c:bubble3D val="0"/>
            <c:spPr>
              <a:solidFill>
                <a:srgbClr val="376092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DC4-40A4-AD2F-A4AE376B9844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C4-40A4-AD2F-A4AE376B9844}"/>
                </c:ext>
              </c:extLst>
            </c:dLbl>
            <c:dLbl>
              <c:idx val="1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C4-40A4-AD2F-A4AE376B9844}"/>
                </c:ext>
              </c:extLst>
            </c:dLbl>
            <c:dLbl>
              <c:idx val="2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DC4-40A4-AD2F-A4AE376B9844}"/>
                </c:ext>
              </c:extLst>
            </c:dLbl>
            <c:dLbl>
              <c:idx val="3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DC4-40A4-AD2F-A4AE376B9844}"/>
                </c:ext>
              </c:extLst>
            </c:dLbl>
            <c:dLbl>
              <c:idx val="4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DC4-40A4-AD2F-A4AE376B9844}"/>
                </c:ext>
              </c:extLst>
            </c:dLbl>
            <c:dLbl>
              <c:idx val="5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404040"/>
                      </a:solidFill>
                      <a:latin typeface="Consolas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DC4-40A4-AD2F-A4AE376B98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lang="es-AR" sz="800" b="0" strike="noStrike" spc="-1">
                    <a:solidFill>
                      <a:srgbClr val="404040"/>
                    </a:solidFill>
                    <a:latin typeface="Consola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'tons x temp'!$A$69:$A$74</c:f>
              <c:strCach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strCache>
            </c:strRef>
          </c:cat>
          <c:val>
            <c:numRef>
              <c:f>'tons x temp'!$N$69:$N$74</c:f>
              <c:numCache>
                <c:formatCode>#,##0</c:formatCode>
                <c:ptCount val="6"/>
                <c:pt idx="0">
                  <c:v>5945.8</c:v>
                </c:pt>
                <c:pt idx="1">
                  <c:v>47625</c:v>
                </c:pt>
                <c:pt idx="2">
                  <c:v>65723</c:v>
                </c:pt>
                <c:pt idx="3">
                  <c:v>34840</c:v>
                </c:pt>
                <c:pt idx="4">
                  <c:v>3088</c:v>
                </c:pt>
                <c:pt idx="5">
                  <c:v>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DC4-40A4-AD2F-A4AE376B9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32445"/>
        <c:axId val="12008427"/>
      </c:barChart>
      <c:catAx>
        <c:axId val="70532445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lang="es-AR" sz="800" b="0" strike="noStrike" spc="-1">
                <a:solidFill>
                  <a:srgbClr val="595959"/>
                </a:solidFill>
                <a:latin typeface="Calibri"/>
              </a:defRPr>
            </a:pPr>
            <a:endParaRPr lang="es-AR"/>
          </a:p>
        </c:txPr>
        <c:crossAx val="12008427"/>
        <c:crosses val="autoZero"/>
        <c:auto val="1"/>
        <c:lblAlgn val="ctr"/>
        <c:lblOffset val="100"/>
        <c:noMultiLvlLbl val="0"/>
      </c:catAx>
      <c:valAx>
        <c:axId val="12008427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lang="es-AR" sz="800" b="0" strike="noStrike" spc="-1">
                <a:solidFill>
                  <a:srgbClr val="595959"/>
                </a:solidFill>
                <a:latin typeface="Calibri"/>
              </a:defRPr>
            </a:pPr>
            <a:endParaRPr lang="es-AR"/>
          </a:p>
        </c:txPr>
        <c:crossAx val="70532445"/>
        <c:crosses val="autoZero"/>
        <c:crossBetween val="between"/>
      </c:valAx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lang="en-US" sz="1000" b="1" strike="noStrike" spc="-1">
                <a:solidFill>
                  <a:srgbClr val="595959"/>
                </a:solidFill>
                <a:latin typeface="Consolas"/>
              </a:defRPr>
            </a:pPr>
            <a:r>
              <a:rPr lang="en-US" sz="1000" b="1" strike="noStrike" spc="-1">
                <a:solidFill>
                  <a:srgbClr val="595959"/>
                </a:solidFill>
                <a:latin typeface="Consolas"/>
              </a:rPr>
              <a:t>DESCARGA</a:t>
            </a:r>
          </a:p>
        </c:rich>
      </c:tx>
      <c:overlay val="0"/>
      <c:spPr>
        <a:noFill/>
        <a:ln w="2556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76203075905399"/>
          <c:y val="6.3340016336229293E-2"/>
          <c:w val="0.807232236370652"/>
          <c:h val="0.82475681295017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'conts x temp'!$O$12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rgbClr val="8EB4E3"/>
            </a:solidFill>
            <a:ln w="0">
              <a:solidFill>
                <a:srgbClr val="558ED5"/>
              </a:solidFill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580-4D4B-BAA2-ED938058D02F}"/>
              </c:ext>
            </c:extLst>
          </c:dPt>
          <c:dPt>
            <c:idx val="17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580-4D4B-BAA2-ED938058D02F}"/>
              </c:ext>
            </c:extLst>
          </c:dPt>
          <c:dPt>
            <c:idx val="18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580-4D4B-BAA2-ED938058D02F}"/>
              </c:ext>
            </c:extLst>
          </c:dPt>
          <c:dPt>
            <c:idx val="19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580-4D4B-BAA2-ED938058D02F}"/>
              </c:ext>
            </c:extLst>
          </c:dPt>
          <c:dPt>
            <c:idx val="20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580-4D4B-BAA2-ED938058D02F}"/>
              </c:ext>
            </c:extLst>
          </c:dPt>
          <c:dPt>
            <c:idx val="21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580-4D4B-BAA2-ED938058D02F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D580-4D4B-BAA2-ED938058D02F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D580-4D4B-BAA2-ED938058D02F}"/>
              </c:ext>
            </c:extLst>
          </c:dPt>
          <c:dPt>
            <c:idx val="24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D580-4D4B-BAA2-ED938058D02F}"/>
              </c:ext>
            </c:extLst>
          </c:dPt>
          <c:dPt>
            <c:idx val="25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D580-4D4B-BAA2-ED938058D02F}"/>
              </c:ext>
            </c:extLst>
          </c:dPt>
          <c:dPt>
            <c:idx val="26"/>
            <c:invertIfNegative val="0"/>
            <c:bubble3D val="0"/>
            <c:spPr>
              <a:solidFill>
                <a:srgbClr val="376092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D580-4D4B-BAA2-ED938058D02F}"/>
              </c:ext>
            </c:extLst>
          </c:dPt>
          <c:dPt>
            <c:idx val="27"/>
            <c:invertIfNegative val="0"/>
            <c:bubble3D val="0"/>
            <c:spPr>
              <a:solidFill>
                <a:srgbClr val="376092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D580-4D4B-BAA2-ED938058D02F}"/>
              </c:ext>
            </c:extLst>
          </c:dPt>
          <c:dLbls>
            <c:dLbl>
              <c:idx val="16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80-4D4B-BAA2-ED938058D02F}"/>
                </c:ext>
              </c:extLst>
            </c:dLbl>
            <c:dLbl>
              <c:idx val="17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80-4D4B-BAA2-ED938058D02F}"/>
                </c:ext>
              </c:extLst>
            </c:dLbl>
            <c:dLbl>
              <c:idx val="18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80-4D4B-BAA2-ED938058D02F}"/>
                </c:ext>
              </c:extLst>
            </c:dLbl>
            <c:dLbl>
              <c:idx val="19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80-4D4B-BAA2-ED938058D02F}"/>
                </c:ext>
              </c:extLst>
            </c:dLbl>
            <c:dLbl>
              <c:idx val="20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80-4D4B-BAA2-ED938058D02F}"/>
                </c:ext>
              </c:extLst>
            </c:dLbl>
            <c:dLbl>
              <c:idx val="21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80-4D4B-BAA2-ED938058D02F}"/>
                </c:ext>
              </c:extLst>
            </c:dLbl>
            <c:dLbl>
              <c:idx val="22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580-4D4B-BAA2-ED938058D02F}"/>
                </c:ext>
              </c:extLst>
            </c:dLbl>
            <c:dLbl>
              <c:idx val="23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580-4D4B-BAA2-ED938058D02F}"/>
                </c:ext>
              </c:extLst>
            </c:dLbl>
            <c:dLbl>
              <c:idx val="24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580-4D4B-BAA2-ED938058D02F}"/>
                </c:ext>
              </c:extLst>
            </c:dLbl>
            <c:dLbl>
              <c:idx val="25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580-4D4B-BAA2-ED938058D02F}"/>
                </c:ext>
              </c:extLst>
            </c:dLbl>
            <c:dLbl>
              <c:idx val="26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580-4D4B-BAA2-ED938058D02F}"/>
                </c:ext>
              </c:extLst>
            </c:dLbl>
            <c:dLbl>
              <c:idx val="27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580-4D4B-BAA2-ED938058D0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lang="es-AR" sz="8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'conts x temp'!$A$13:$B$40</c:f>
              <c:multiLvlStrCache>
                <c:ptCount val="28"/>
                <c:lvl>
                  <c:pt idx="0">
                    <c:v>Cont 20</c:v>
                  </c:pt>
                  <c:pt idx="1">
                    <c:v>Cont 40</c:v>
                  </c:pt>
                  <c:pt idx="2">
                    <c:v>Cont 20</c:v>
                  </c:pt>
                  <c:pt idx="3">
                    <c:v>Cont 40</c:v>
                  </c:pt>
                  <c:pt idx="4">
                    <c:v>Cont 20</c:v>
                  </c:pt>
                  <c:pt idx="5">
                    <c:v>Cont 40</c:v>
                  </c:pt>
                  <c:pt idx="6">
                    <c:v>Cont 20</c:v>
                  </c:pt>
                  <c:pt idx="7">
                    <c:v>Cont 40</c:v>
                  </c:pt>
                  <c:pt idx="8">
                    <c:v>Cont 20</c:v>
                  </c:pt>
                  <c:pt idx="9">
                    <c:v>Cont 40</c:v>
                  </c:pt>
                  <c:pt idx="10">
                    <c:v>Cont 20</c:v>
                  </c:pt>
                  <c:pt idx="11">
                    <c:v>Cont 40</c:v>
                  </c:pt>
                  <c:pt idx="12">
                    <c:v>Cont 20</c:v>
                  </c:pt>
                  <c:pt idx="13">
                    <c:v>Cont 40</c:v>
                  </c:pt>
                  <c:pt idx="14">
                    <c:v>Cont 20</c:v>
                  </c:pt>
                  <c:pt idx="15">
                    <c:v>Cont 40</c:v>
                  </c:pt>
                  <c:pt idx="16">
                    <c:v>Cont 20</c:v>
                  </c:pt>
                  <c:pt idx="17">
                    <c:v>Cont 40</c:v>
                  </c:pt>
                  <c:pt idx="18">
                    <c:v>Cont 20</c:v>
                  </c:pt>
                  <c:pt idx="19">
                    <c:v>Cont 40</c:v>
                  </c:pt>
                  <c:pt idx="20">
                    <c:v>Cont 20</c:v>
                  </c:pt>
                  <c:pt idx="21">
                    <c:v>Cont 40</c:v>
                  </c:pt>
                  <c:pt idx="22">
                    <c:v>Cont 20</c:v>
                  </c:pt>
                  <c:pt idx="23">
                    <c:v>Cont 40</c:v>
                  </c:pt>
                  <c:pt idx="24">
                    <c:v>Cont 20</c:v>
                  </c:pt>
                  <c:pt idx="25">
                    <c:v>Cont 40</c:v>
                  </c:pt>
                  <c:pt idx="26">
                    <c:v>Cont 20</c:v>
                  </c:pt>
                  <c:pt idx="27">
                    <c:v>Cont 40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4">
                    <c:v>2010</c:v>
                  </c:pt>
                  <c:pt idx="6">
                    <c:v>2011</c:v>
                  </c:pt>
                  <c:pt idx="8">
                    <c:v>2012</c:v>
                  </c:pt>
                  <c:pt idx="10">
                    <c:v>2013</c:v>
                  </c:pt>
                  <c:pt idx="12">
                    <c:v>2014</c:v>
                  </c:pt>
                  <c:pt idx="14">
                    <c:v>2015</c:v>
                  </c:pt>
                  <c:pt idx="16">
                    <c:v>2016</c:v>
                  </c:pt>
                  <c:pt idx="18">
                    <c:v>2017</c:v>
                  </c:pt>
                  <c:pt idx="20">
                    <c:v>2018</c:v>
                  </c:pt>
                  <c:pt idx="22">
                    <c:v>2019</c:v>
                  </c:pt>
                  <c:pt idx="24">
                    <c:v>2020</c:v>
                  </c:pt>
                  <c:pt idx="26">
                    <c:v>2021</c:v>
                  </c:pt>
                </c:lvl>
              </c:multiLvlStrCache>
            </c:multiLvlStrRef>
          </c:cat>
          <c:val>
            <c:numRef>
              <c:f>'conts x temp'!$O$13:$O$40</c:f>
              <c:numCache>
                <c:formatCode>General</c:formatCode>
                <c:ptCount val="28"/>
                <c:pt idx="0">
                  <c:v>2559</c:v>
                </c:pt>
                <c:pt idx="1">
                  <c:v>4480</c:v>
                </c:pt>
                <c:pt idx="2">
                  <c:v>2578</c:v>
                </c:pt>
                <c:pt idx="3">
                  <c:v>5179</c:v>
                </c:pt>
                <c:pt idx="4">
                  <c:v>2165</c:v>
                </c:pt>
                <c:pt idx="5">
                  <c:v>2857</c:v>
                </c:pt>
                <c:pt idx="6">
                  <c:v>2226</c:v>
                </c:pt>
                <c:pt idx="7">
                  <c:v>6953</c:v>
                </c:pt>
                <c:pt idx="8">
                  <c:v>2348</c:v>
                </c:pt>
                <c:pt idx="9">
                  <c:v>5722</c:v>
                </c:pt>
                <c:pt idx="10">
                  <c:v>1297</c:v>
                </c:pt>
                <c:pt idx="11">
                  <c:v>7364</c:v>
                </c:pt>
                <c:pt idx="12">
                  <c:v>1775</c:v>
                </c:pt>
                <c:pt idx="13">
                  <c:v>6965</c:v>
                </c:pt>
                <c:pt idx="14">
                  <c:v>751</c:v>
                </c:pt>
                <c:pt idx="15">
                  <c:v>5467</c:v>
                </c:pt>
                <c:pt idx="16">
                  <c:v>1138</c:v>
                </c:pt>
                <c:pt idx="17">
                  <c:v>7511</c:v>
                </c:pt>
                <c:pt idx="18">
                  <c:v>3452</c:v>
                </c:pt>
                <c:pt idx="19">
                  <c:v>5620</c:v>
                </c:pt>
                <c:pt idx="20">
                  <c:v>1350</c:v>
                </c:pt>
                <c:pt idx="21">
                  <c:v>7206</c:v>
                </c:pt>
                <c:pt idx="22">
                  <c:v>1554</c:v>
                </c:pt>
                <c:pt idx="23">
                  <c:v>6480</c:v>
                </c:pt>
                <c:pt idx="24">
                  <c:v>589</c:v>
                </c:pt>
                <c:pt idx="25">
                  <c:v>4158</c:v>
                </c:pt>
                <c:pt idx="26">
                  <c:v>270</c:v>
                </c:pt>
                <c:pt idx="27">
                  <c:v>2485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D580-4D4B-BAA2-ED938058D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81927"/>
        <c:axId val="218581"/>
      </c:barChart>
      <c:catAx>
        <c:axId val="23081927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lang="es-AR" sz="800" b="0" strike="noStrike" spc="-1">
                <a:solidFill>
                  <a:srgbClr val="595959"/>
                </a:solidFill>
                <a:latin typeface="Calibri"/>
              </a:defRPr>
            </a:pPr>
            <a:endParaRPr lang="es-AR"/>
          </a:p>
        </c:txPr>
        <c:crossAx val="218581"/>
        <c:crosses val="autoZero"/>
        <c:auto val="1"/>
        <c:lblAlgn val="ctr"/>
        <c:lblOffset val="100"/>
        <c:noMultiLvlLbl val="0"/>
      </c:catAx>
      <c:valAx>
        <c:axId val="218581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lang="es-AR" sz="900" b="0" strike="noStrike" spc="-1">
                <a:solidFill>
                  <a:srgbClr val="595959"/>
                </a:solidFill>
                <a:latin typeface="Calibri"/>
              </a:defRPr>
            </a:pPr>
            <a:endParaRPr lang="es-AR"/>
          </a:p>
        </c:txPr>
        <c:crossAx val="23081927"/>
        <c:crosses val="autoZero"/>
        <c:crossBetween val="between"/>
      </c:valAx>
      <c:spPr>
        <a:noFill/>
        <a:ln w="2556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lang="en-US" sz="1000" b="1" strike="noStrike" spc="-1">
                <a:solidFill>
                  <a:srgbClr val="595959"/>
                </a:solidFill>
                <a:latin typeface="Consolas"/>
              </a:defRPr>
            </a:pPr>
            <a:r>
              <a:rPr lang="en-US" sz="1000" b="1" strike="noStrike" spc="-1">
                <a:solidFill>
                  <a:srgbClr val="595959"/>
                </a:solidFill>
                <a:latin typeface="Consolas"/>
              </a:rPr>
              <a:t>CARGA</a:t>
            </a:r>
          </a:p>
        </c:rich>
      </c:tx>
      <c:overlay val="0"/>
      <c:spPr>
        <a:noFill/>
        <a:ln w="2556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76203075905399"/>
          <c:y val="6.3287493700050407E-2"/>
          <c:w val="0.807232236370652"/>
          <c:h val="0.8248254013967889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'conts x temp'!$O$12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rgbClr val="8EB4E3"/>
            </a:solidFill>
            <a:ln w="0">
              <a:solidFill>
                <a:srgbClr val="558ED5"/>
              </a:solidFill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CF9-451F-AA55-A9B12FA85E28}"/>
              </c:ext>
            </c:extLst>
          </c:dPt>
          <c:dPt>
            <c:idx val="17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CF9-451F-AA55-A9B12FA85E28}"/>
              </c:ext>
            </c:extLst>
          </c:dPt>
          <c:dPt>
            <c:idx val="18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CF9-451F-AA55-A9B12FA85E28}"/>
              </c:ext>
            </c:extLst>
          </c:dPt>
          <c:dPt>
            <c:idx val="19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CF9-451F-AA55-A9B12FA85E28}"/>
              </c:ext>
            </c:extLst>
          </c:dPt>
          <c:dPt>
            <c:idx val="20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CF9-451F-AA55-A9B12FA85E28}"/>
              </c:ext>
            </c:extLst>
          </c:dPt>
          <c:dPt>
            <c:idx val="21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CF9-451F-AA55-A9B12FA85E28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0CF9-451F-AA55-A9B12FA85E28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0CF9-451F-AA55-A9B12FA85E28}"/>
              </c:ext>
            </c:extLst>
          </c:dPt>
          <c:dPt>
            <c:idx val="24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0CF9-451F-AA55-A9B12FA85E28}"/>
              </c:ext>
            </c:extLst>
          </c:dPt>
          <c:dPt>
            <c:idx val="25"/>
            <c:invertIfNegative val="0"/>
            <c:bubble3D val="0"/>
            <c:spPr>
              <a:solidFill>
                <a:srgbClr val="95B3D7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0CF9-451F-AA55-A9B12FA85E28}"/>
              </c:ext>
            </c:extLst>
          </c:dPt>
          <c:dPt>
            <c:idx val="26"/>
            <c:invertIfNegative val="0"/>
            <c:bubble3D val="0"/>
            <c:spPr>
              <a:solidFill>
                <a:srgbClr val="376092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0CF9-451F-AA55-A9B12FA85E28}"/>
              </c:ext>
            </c:extLst>
          </c:dPt>
          <c:dPt>
            <c:idx val="27"/>
            <c:invertIfNegative val="0"/>
            <c:bubble3D val="0"/>
            <c:spPr>
              <a:solidFill>
                <a:srgbClr val="376092"/>
              </a:solidFill>
              <a:ln w="0">
                <a:solidFill>
                  <a:srgbClr val="558ED5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0CF9-451F-AA55-A9B12FA85E28}"/>
              </c:ext>
            </c:extLst>
          </c:dPt>
          <c:dLbls>
            <c:dLbl>
              <c:idx val="16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F9-451F-AA55-A9B12FA85E28}"/>
                </c:ext>
              </c:extLst>
            </c:dLbl>
            <c:dLbl>
              <c:idx val="17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F9-451F-AA55-A9B12FA85E28}"/>
                </c:ext>
              </c:extLst>
            </c:dLbl>
            <c:dLbl>
              <c:idx val="18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F9-451F-AA55-A9B12FA85E28}"/>
                </c:ext>
              </c:extLst>
            </c:dLbl>
            <c:dLbl>
              <c:idx val="19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F9-451F-AA55-A9B12FA85E28}"/>
                </c:ext>
              </c:extLst>
            </c:dLbl>
            <c:dLbl>
              <c:idx val="20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F9-451F-AA55-A9B12FA85E28}"/>
                </c:ext>
              </c:extLst>
            </c:dLbl>
            <c:dLbl>
              <c:idx val="21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F9-451F-AA55-A9B12FA85E28}"/>
                </c:ext>
              </c:extLst>
            </c:dLbl>
            <c:dLbl>
              <c:idx val="22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CF9-451F-AA55-A9B12FA85E28}"/>
                </c:ext>
              </c:extLst>
            </c:dLbl>
            <c:dLbl>
              <c:idx val="23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CF9-451F-AA55-A9B12FA85E28}"/>
                </c:ext>
              </c:extLst>
            </c:dLbl>
            <c:dLbl>
              <c:idx val="24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CF9-451F-AA55-A9B12FA85E28}"/>
                </c:ext>
              </c:extLst>
            </c:dLbl>
            <c:dLbl>
              <c:idx val="25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CF9-451F-AA55-A9B12FA85E28}"/>
                </c:ext>
              </c:extLst>
            </c:dLbl>
            <c:dLbl>
              <c:idx val="26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CF9-451F-AA55-A9B12FA85E28}"/>
                </c:ext>
              </c:extLst>
            </c:dLbl>
            <c:dLbl>
              <c:idx val="27"/>
              <c:spPr/>
              <c:txPr>
                <a:bodyPr wrap="square"/>
                <a:lstStyle/>
                <a:p>
                  <a:pPr>
                    <a:defRPr lang="es-AR" sz="8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s-A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CF9-451F-AA55-A9B12FA85E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lang="es-AR" sz="8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'conts x temp'!$A$78:$B$105</c:f>
              <c:multiLvlStrCache>
                <c:ptCount val="28"/>
                <c:lvl>
                  <c:pt idx="0">
                    <c:v>Cont 20</c:v>
                  </c:pt>
                  <c:pt idx="1">
                    <c:v>Cont 40</c:v>
                  </c:pt>
                  <c:pt idx="2">
                    <c:v>Cont 20</c:v>
                  </c:pt>
                  <c:pt idx="3">
                    <c:v>Cont 40</c:v>
                  </c:pt>
                  <c:pt idx="4">
                    <c:v>Cont 20</c:v>
                  </c:pt>
                  <c:pt idx="5">
                    <c:v>Cont 40</c:v>
                  </c:pt>
                  <c:pt idx="6">
                    <c:v>Cont 20</c:v>
                  </c:pt>
                  <c:pt idx="7">
                    <c:v>Cont 40</c:v>
                  </c:pt>
                  <c:pt idx="8">
                    <c:v>Cont 20</c:v>
                  </c:pt>
                  <c:pt idx="9">
                    <c:v>Cont 40</c:v>
                  </c:pt>
                  <c:pt idx="10">
                    <c:v>Cont 20</c:v>
                  </c:pt>
                  <c:pt idx="11">
                    <c:v>Cont 40</c:v>
                  </c:pt>
                  <c:pt idx="12">
                    <c:v>Cont 20</c:v>
                  </c:pt>
                  <c:pt idx="13">
                    <c:v>Cont 40</c:v>
                  </c:pt>
                  <c:pt idx="14">
                    <c:v>Cont 20</c:v>
                  </c:pt>
                  <c:pt idx="15">
                    <c:v>Cont 40</c:v>
                  </c:pt>
                  <c:pt idx="16">
                    <c:v>Cont 20</c:v>
                  </c:pt>
                  <c:pt idx="17">
                    <c:v>Cont 40</c:v>
                  </c:pt>
                  <c:pt idx="18">
                    <c:v>Cont 20</c:v>
                  </c:pt>
                  <c:pt idx="19">
                    <c:v>Cont 40</c:v>
                  </c:pt>
                  <c:pt idx="20">
                    <c:v>Cont 20</c:v>
                  </c:pt>
                  <c:pt idx="21">
                    <c:v>Cont 40</c:v>
                  </c:pt>
                  <c:pt idx="22">
                    <c:v>Cont 20</c:v>
                  </c:pt>
                  <c:pt idx="23">
                    <c:v>Cont 40</c:v>
                  </c:pt>
                  <c:pt idx="24">
                    <c:v>Cont 20</c:v>
                  </c:pt>
                  <c:pt idx="25">
                    <c:v>Cont 40</c:v>
                  </c:pt>
                  <c:pt idx="26">
                    <c:v>Cont 20</c:v>
                  </c:pt>
                  <c:pt idx="27">
                    <c:v>Cont 40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4">
                    <c:v>2010</c:v>
                  </c:pt>
                  <c:pt idx="6">
                    <c:v>2011</c:v>
                  </c:pt>
                  <c:pt idx="8">
                    <c:v>2012</c:v>
                  </c:pt>
                  <c:pt idx="10">
                    <c:v>2013</c:v>
                  </c:pt>
                  <c:pt idx="12">
                    <c:v>2014</c:v>
                  </c:pt>
                  <c:pt idx="14">
                    <c:v>2015</c:v>
                  </c:pt>
                  <c:pt idx="16">
                    <c:v>2016</c:v>
                  </c:pt>
                  <c:pt idx="18">
                    <c:v>2017</c:v>
                  </c:pt>
                  <c:pt idx="20">
                    <c:v>2018</c:v>
                  </c:pt>
                  <c:pt idx="22">
                    <c:v>2019</c:v>
                  </c:pt>
                  <c:pt idx="24">
                    <c:v>2020</c:v>
                  </c:pt>
                  <c:pt idx="26">
                    <c:v>2021</c:v>
                  </c:pt>
                </c:lvl>
              </c:multiLvlStrCache>
            </c:multiLvlStrRef>
          </c:cat>
          <c:val>
            <c:numRef>
              <c:f>'conts x temp'!$O$78:$O$105</c:f>
              <c:numCache>
                <c:formatCode>General</c:formatCode>
                <c:ptCount val="28"/>
                <c:pt idx="0">
                  <c:v>2447</c:v>
                </c:pt>
                <c:pt idx="1">
                  <c:v>4556</c:v>
                </c:pt>
                <c:pt idx="2">
                  <c:v>2554</c:v>
                </c:pt>
                <c:pt idx="3">
                  <c:v>5574</c:v>
                </c:pt>
                <c:pt idx="4">
                  <c:v>2503</c:v>
                </c:pt>
                <c:pt idx="5">
                  <c:v>3066</c:v>
                </c:pt>
                <c:pt idx="6">
                  <c:v>2394</c:v>
                </c:pt>
                <c:pt idx="7">
                  <c:v>6346</c:v>
                </c:pt>
                <c:pt idx="8">
                  <c:v>2180</c:v>
                </c:pt>
                <c:pt idx="9">
                  <c:v>6008</c:v>
                </c:pt>
                <c:pt idx="10">
                  <c:v>1327</c:v>
                </c:pt>
                <c:pt idx="11">
                  <c:v>7099</c:v>
                </c:pt>
                <c:pt idx="12">
                  <c:v>1688</c:v>
                </c:pt>
                <c:pt idx="13">
                  <c:v>7112</c:v>
                </c:pt>
                <c:pt idx="14">
                  <c:v>917</c:v>
                </c:pt>
                <c:pt idx="15">
                  <c:v>5521</c:v>
                </c:pt>
                <c:pt idx="16">
                  <c:v>1157</c:v>
                </c:pt>
                <c:pt idx="17">
                  <c:v>7574</c:v>
                </c:pt>
                <c:pt idx="18">
                  <c:v>2075</c:v>
                </c:pt>
                <c:pt idx="19">
                  <c:v>5564</c:v>
                </c:pt>
                <c:pt idx="20">
                  <c:v>1782</c:v>
                </c:pt>
                <c:pt idx="21">
                  <c:v>7541</c:v>
                </c:pt>
                <c:pt idx="22">
                  <c:v>1425</c:v>
                </c:pt>
                <c:pt idx="23">
                  <c:v>5763</c:v>
                </c:pt>
                <c:pt idx="24">
                  <c:v>444</c:v>
                </c:pt>
                <c:pt idx="25">
                  <c:v>4358</c:v>
                </c:pt>
                <c:pt idx="26">
                  <c:v>499</c:v>
                </c:pt>
                <c:pt idx="27">
                  <c:v>2676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0CF9-451F-AA55-A9B12FA85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79937"/>
        <c:axId val="21632829"/>
      </c:barChart>
      <c:catAx>
        <c:axId val="36379937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lang="es-AR" sz="800" b="0" strike="noStrike" spc="-1">
                <a:solidFill>
                  <a:srgbClr val="595959"/>
                </a:solidFill>
                <a:latin typeface="Calibri"/>
              </a:defRPr>
            </a:pPr>
            <a:endParaRPr lang="es-AR"/>
          </a:p>
        </c:txPr>
        <c:crossAx val="21632829"/>
        <c:crosses val="autoZero"/>
        <c:auto val="1"/>
        <c:lblAlgn val="ctr"/>
        <c:lblOffset val="100"/>
        <c:noMultiLvlLbl val="0"/>
      </c:catAx>
      <c:valAx>
        <c:axId val="21632829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lang="es-AR" sz="800" b="0" strike="noStrike" spc="-1">
                <a:solidFill>
                  <a:srgbClr val="595959"/>
                </a:solidFill>
                <a:latin typeface="Calibri"/>
              </a:defRPr>
            </a:pPr>
            <a:endParaRPr lang="es-AR"/>
          </a:p>
        </c:txPr>
        <c:crossAx val="36379937"/>
        <c:crosses val="autoZero"/>
        <c:crossBetween val="between"/>
      </c:valAx>
      <c:spPr>
        <a:noFill/>
        <a:ln w="2556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149040</xdr:colOff>
      <xdr:row>51</xdr:row>
      <xdr:rowOff>38160</xdr:rowOff>
    </xdr:from>
    <xdr:to>
      <xdr:col>7</xdr:col>
      <xdr:colOff>456480</xdr:colOff>
      <xdr:row>60</xdr:row>
      <xdr:rowOff>75600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49040" y="8467560"/>
          <a:ext cx="5270400" cy="149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90000" tIns="46800" rIns="90000" bIns="4680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900" b="1" strike="noStrike" spc="-1">
              <a:solidFill>
                <a:srgbClr val="000080"/>
              </a:solidFill>
              <a:latin typeface="Verdana"/>
              <a:ea typeface="Verdana"/>
            </a:rPr>
            <a:t>Terminal Contenedores Puerto de Bahía Blanca</a:t>
          </a:r>
          <a:endParaRPr lang="es-ES" sz="9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900" b="0" strike="noStrike" spc="-1">
              <a:solidFill>
                <a:srgbClr val="000080"/>
              </a:solidFill>
              <a:latin typeface="Verdana"/>
              <a:ea typeface="Verdana"/>
            </a:rPr>
            <a:t>Avda. de las Colectividades s/n – Puerto Ing.White – Bahía Blanca</a:t>
          </a:r>
          <a:endParaRPr lang="es-ES" sz="9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900" b="0" strike="noStrike" spc="-1">
              <a:solidFill>
                <a:srgbClr val="000080"/>
              </a:solidFill>
              <a:latin typeface="Verdana"/>
              <a:ea typeface="Verdana"/>
            </a:rPr>
            <a:t>Provincia de Buenos Aires – República Argentina</a:t>
          </a:r>
          <a:endParaRPr lang="es-ES" sz="9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900" b="0" strike="noStrike" spc="-1">
              <a:solidFill>
                <a:srgbClr val="000080"/>
              </a:solidFill>
              <a:latin typeface="Verdana"/>
              <a:ea typeface="Verdana"/>
            </a:rPr>
            <a:t>Área Administración Tel.: +54 (0291) 4571543</a:t>
          </a:r>
          <a:endParaRPr lang="es-ES" sz="9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900" b="0" strike="noStrike" spc="-1">
              <a:solidFill>
                <a:srgbClr val="000080"/>
              </a:solidFill>
              <a:latin typeface="Verdana"/>
              <a:ea typeface="Verdana"/>
            </a:rPr>
            <a:t>Área Operativa Tel.: +54 (0291) 4571506</a:t>
          </a:r>
          <a:endParaRPr lang="es-ES" sz="9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900" b="0" strike="noStrike" spc="-1">
              <a:solidFill>
                <a:srgbClr val="000080"/>
              </a:solidFill>
              <a:latin typeface="Verdana"/>
              <a:ea typeface="Verdana"/>
            </a:rPr>
            <a:t>Área Logística Tel.: +54 (0291) 4571466</a:t>
          </a:r>
          <a:endParaRPr lang="es-ES" sz="9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900" b="0" strike="noStrike" spc="-1">
              <a:solidFill>
                <a:srgbClr val="000080"/>
              </a:solidFill>
              <a:latin typeface="Verdana"/>
              <a:ea typeface="Verdana"/>
            </a:rPr>
            <a:t>Telefax: +54 (0291) 4571622 Int.: 204</a:t>
          </a:r>
          <a:endParaRPr lang="es-ES" sz="9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900" b="1" strike="noStrike" spc="-1">
              <a:solidFill>
                <a:srgbClr val="000080"/>
              </a:solidFill>
              <a:latin typeface="Verdana"/>
              <a:ea typeface="Verdana"/>
            </a:rPr>
            <a:t>T. S. P. Patagonia Norte S.A</a:t>
          </a:r>
          <a:r>
            <a:rPr lang="es-AR" sz="900" b="0" strike="noStrike" spc="-1">
              <a:solidFill>
                <a:srgbClr val="000080"/>
              </a:solidFill>
              <a:latin typeface="Verdana"/>
              <a:ea typeface="Verdana"/>
            </a:rPr>
            <a:t>.</a:t>
          </a:r>
          <a:endParaRPr lang="es-ES" sz="9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800" b="0" strike="noStrike" spc="-1">
              <a:solidFill>
                <a:srgbClr val="000080"/>
              </a:solidFill>
              <a:latin typeface="Verdana"/>
              <a:ea typeface="Verdana"/>
            </a:rPr>
            <a:t>info@patagonia-norte.com.ar</a:t>
          </a:r>
          <a:endParaRPr lang="es-ES" sz="8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800" b="0" strike="noStrike" spc="-1">
              <a:solidFill>
                <a:srgbClr val="000080"/>
              </a:solidFill>
              <a:latin typeface="Verdana"/>
              <a:ea typeface="Verdana"/>
            </a:rPr>
            <a:t>www.patagonia-norte.com.ar</a:t>
          </a:r>
          <a:endParaRPr lang="es-ES" sz="8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507240</xdr:colOff>
      <xdr:row>10</xdr:row>
      <xdr:rowOff>30600</xdr:rowOff>
    </xdr:from>
    <xdr:to>
      <xdr:col>6</xdr:col>
      <xdr:colOff>507240</xdr:colOff>
      <xdr:row>11</xdr:row>
      <xdr:rowOff>94680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07240" y="1649520"/>
          <a:ext cx="4327200" cy="32148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rgbClr val="0070C0"/>
              </a:solidFill>
              <a:latin typeface="Consolas"/>
              <a:ea typeface="Verdana"/>
            </a:rPr>
            <a:t>Datos Estadísticos de embarques</a:t>
          </a:r>
          <a:endParaRPr lang="es-ES" sz="18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149040</xdr:colOff>
      <xdr:row>13</xdr:row>
      <xdr:rowOff>57240</xdr:rowOff>
    </xdr:from>
    <xdr:to>
      <xdr:col>7</xdr:col>
      <xdr:colOff>456480</xdr:colOff>
      <xdr:row>17</xdr:row>
      <xdr:rowOff>18360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9040" y="2295360"/>
          <a:ext cx="5270400" cy="608760"/>
        </a:xfrm>
        <a:prstGeom prst="rect">
          <a:avLst/>
        </a:prstGeom>
        <a:noFill/>
        <a:ln w="9525">
          <a:noFill/>
        </a:ln>
        <a:effectLst>
          <a:glow rad="787320">
            <a:srgbClr val="267DE6">
              <a:alpha val="40000"/>
            </a:srgbClr>
          </a:glow>
          <a:outerShdw dist="38160" sx="157000" sy="157000" algn="l" rotWithShape="0">
            <a:srgbClr val="000000">
              <a:alpha val="72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Terminal de Contenedores del Puerto de Bahía Blanca 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Buenos Aires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390600</xdr:colOff>
      <xdr:row>0</xdr:row>
      <xdr:rowOff>28440</xdr:rowOff>
    </xdr:from>
    <xdr:to>
      <xdr:col>5</xdr:col>
      <xdr:colOff>123120</xdr:colOff>
      <xdr:row>8</xdr:row>
      <xdr:rowOff>27000</xdr:rowOff>
    </xdr:to>
    <xdr:pic>
      <xdr:nvPicPr>
        <xdr:cNvPr id="5" name="Imagen 1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39720" y="28440"/>
          <a:ext cx="2275200" cy="1293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485640</xdr:colOff>
      <xdr:row>16</xdr:row>
      <xdr:rowOff>142920</xdr:rowOff>
    </xdr:from>
    <xdr:to>
      <xdr:col>7</xdr:col>
      <xdr:colOff>140400</xdr:colOff>
      <xdr:row>38</xdr:row>
      <xdr:rowOff>132840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85640" y="2867040"/>
          <a:ext cx="4617720" cy="3552120"/>
        </a:xfrm>
        <a:prstGeom prst="rect">
          <a:avLst/>
        </a:prstGeom>
        <a:ln w="0">
          <a:noFill/>
        </a:ln>
        <a:effectLst>
          <a:outerShdw blurRad="50760" dist="50103" dir="1184214" algn="ctr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465480</xdr:colOff>
      <xdr:row>8</xdr:row>
      <xdr:rowOff>36720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55400" cy="1293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47520</xdr:colOff>
      <xdr:row>0</xdr:row>
      <xdr:rowOff>47520</xdr:rowOff>
    </xdr:from>
    <xdr:to>
      <xdr:col>2</xdr:col>
      <xdr:colOff>109800</xdr:colOff>
      <xdr:row>8</xdr:row>
      <xdr:rowOff>40320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520" y="47520"/>
          <a:ext cx="2269440" cy="1288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47520</xdr:colOff>
      <xdr:row>0</xdr:row>
      <xdr:rowOff>47520</xdr:rowOff>
    </xdr:from>
    <xdr:to>
      <xdr:col>2</xdr:col>
      <xdr:colOff>223920</xdr:colOff>
      <xdr:row>8</xdr:row>
      <xdr:rowOff>40320</xdr:rowOff>
    </xdr:to>
    <xdr:pic>
      <xdr:nvPicPr>
        <xdr:cNvPr id="7" name="Imagen 3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520" y="47520"/>
          <a:ext cx="2262960" cy="1288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3</xdr:col>
      <xdr:colOff>41760</xdr:colOff>
      <xdr:row>8</xdr:row>
      <xdr:rowOff>36720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50720" cy="1293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336600</xdr:colOff>
      <xdr:row>8</xdr:row>
      <xdr:rowOff>36720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34520" cy="1293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66600</xdr:colOff>
      <xdr:row>27</xdr:row>
      <xdr:rowOff>95400</xdr:rowOff>
    </xdr:from>
    <xdr:to>
      <xdr:col>14</xdr:col>
      <xdr:colOff>490305</xdr:colOff>
      <xdr:row>49</xdr:row>
      <xdr:rowOff>94680</xdr:rowOff>
    </xdr:to>
    <xdr:graphicFrame macro="">
      <xdr:nvGraphicFramePr>
        <xdr:cNvPr id="10" name="Gráfico 3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70560</xdr:colOff>
      <xdr:row>96</xdr:row>
      <xdr:rowOff>64800</xdr:rowOff>
    </xdr:from>
    <xdr:to>
      <xdr:col>14</xdr:col>
      <xdr:colOff>490305</xdr:colOff>
      <xdr:row>109</xdr:row>
      <xdr:rowOff>105840</xdr:rowOff>
    </xdr:to>
    <xdr:graphicFrame macro="">
      <xdr:nvGraphicFramePr>
        <xdr:cNvPr id="11" name="Gráfico 3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66600</xdr:colOff>
      <xdr:row>74</xdr:row>
      <xdr:rowOff>123840</xdr:rowOff>
    </xdr:from>
    <xdr:to>
      <xdr:col>14</xdr:col>
      <xdr:colOff>490305</xdr:colOff>
      <xdr:row>82</xdr:row>
      <xdr:rowOff>132480</xdr:rowOff>
    </xdr:to>
    <xdr:graphicFrame macro="">
      <xdr:nvGraphicFramePr>
        <xdr:cNvPr id="12" name="Gráfico 5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19080</xdr:colOff>
      <xdr:row>0</xdr:row>
      <xdr:rowOff>21960</xdr:rowOff>
    </xdr:from>
    <xdr:to>
      <xdr:col>5</xdr:col>
      <xdr:colOff>61560</xdr:colOff>
      <xdr:row>8</xdr:row>
      <xdr:rowOff>20520</xdr:rowOff>
    </xdr:to>
    <xdr:pic>
      <xdr:nvPicPr>
        <xdr:cNvPr id="13" name="Imagen 7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/>
      </xdr:nvPicPr>
      <xdr:blipFill>
        <a:blip xmlns:r="http://schemas.openxmlformats.org/officeDocument/2006/relationships" r:embed="rId4"/>
        <a:stretch/>
      </xdr:blipFill>
      <xdr:spPr>
        <a:xfrm>
          <a:off x="19080" y="21960"/>
          <a:ext cx="2239920" cy="1293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28440</xdr:colOff>
      <xdr:row>40</xdr:row>
      <xdr:rowOff>95400</xdr:rowOff>
    </xdr:from>
    <xdr:to>
      <xdr:col>15</xdr:col>
      <xdr:colOff>472810</xdr:colOff>
      <xdr:row>71</xdr:row>
      <xdr:rowOff>85320</xdr:rowOff>
    </xdr:to>
    <xdr:graphicFrame macro="">
      <xdr:nvGraphicFramePr>
        <xdr:cNvPr id="14" name="Gráfico 2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28440</xdr:colOff>
      <xdr:row>105</xdr:row>
      <xdr:rowOff>95400</xdr:rowOff>
    </xdr:from>
    <xdr:to>
      <xdr:col>15</xdr:col>
      <xdr:colOff>472810</xdr:colOff>
      <xdr:row>136</xdr:row>
      <xdr:rowOff>75600</xdr:rowOff>
    </xdr:to>
    <xdr:graphicFrame macro="">
      <xdr:nvGraphicFramePr>
        <xdr:cNvPr id="15" name="Gráfico 9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24120</xdr:colOff>
      <xdr:row>0</xdr:row>
      <xdr:rowOff>24840</xdr:rowOff>
    </xdr:from>
    <xdr:to>
      <xdr:col>5</xdr:col>
      <xdr:colOff>59040</xdr:colOff>
      <xdr:row>8</xdr:row>
      <xdr:rowOff>13680</xdr:rowOff>
    </xdr:to>
    <xdr:pic>
      <xdr:nvPicPr>
        <xdr:cNvPr id="16" name="Imagen 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24120" y="24840"/>
          <a:ext cx="2231280" cy="1284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23040</xdr:colOff>
      <xdr:row>0</xdr:row>
      <xdr:rowOff>23400</xdr:rowOff>
    </xdr:from>
    <xdr:to>
      <xdr:col>5</xdr:col>
      <xdr:colOff>158040</xdr:colOff>
      <xdr:row>8</xdr:row>
      <xdr:rowOff>10440</xdr:rowOff>
    </xdr:to>
    <xdr:pic>
      <xdr:nvPicPr>
        <xdr:cNvPr id="17" name="Imagen 6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040" y="23400"/>
          <a:ext cx="2310840" cy="12823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5B3D7"/>
  </sheetPr>
  <dimension ref="B11:G49"/>
  <sheetViews>
    <sheetView showGridLines="0" tabSelected="1" zoomScaleNormal="100" workbookViewId="0">
      <selection activeCell="D10" sqref="D10"/>
    </sheetView>
  </sheetViews>
  <sheetFormatPr baseColWidth="10" defaultColWidth="9" defaultRowHeight="13.2"/>
  <cols>
    <col min="1" max="1" width="16.33203125" customWidth="1"/>
    <col min="8" max="8" width="10.5546875" customWidth="1"/>
  </cols>
  <sheetData>
    <row r="11" spans="2:7" ht="20.399999999999999">
      <c r="B11" s="1"/>
      <c r="C11" s="1"/>
      <c r="D11" s="1"/>
      <c r="E11" s="1"/>
      <c r="F11" s="1"/>
      <c r="G11" s="1"/>
    </row>
    <row r="13" spans="2:7" ht="15.75" customHeight="1">
      <c r="C13" s="243" t="s">
        <v>350</v>
      </c>
      <c r="D13" s="243"/>
      <c r="E13" s="243"/>
    </row>
    <row r="14" spans="2:7">
      <c r="C14" t="s">
        <v>0</v>
      </c>
    </row>
    <row r="40" spans="3:6" ht="12.75" customHeight="1">
      <c r="C40" s="244" t="s">
        <v>1</v>
      </c>
      <c r="D40" s="244"/>
      <c r="E40" s="244"/>
    </row>
    <row r="41" spans="3:6" ht="15.75" customHeight="1">
      <c r="C41" s="244"/>
      <c r="D41" s="244"/>
      <c r="E41" s="244"/>
      <c r="F41" s="2"/>
    </row>
    <row r="42" spans="3:6" ht="12.75" customHeight="1">
      <c r="C42" s="3"/>
      <c r="D42" s="4" t="s">
        <v>2</v>
      </c>
      <c r="E42" s="5"/>
      <c r="F42" s="2"/>
    </row>
    <row r="43" spans="3:6">
      <c r="C43" s="3"/>
      <c r="D43" s="4" t="s">
        <v>3</v>
      </c>
      <c r="E43" s="5"/>
      <c r="F43" s="2"/>
    </row>
    <row r="44" spans="3:6">
      <c r="C44" s="3"/>
      <c r="D44" s="4" t="s">
        <v>4</v>
      </c>
      <c r="E44" s="5"/>
      <c r="F44" s="2"/>
    </row>
    <row r="45" spans="3:6">
      <c r="C45" s="4"/>
      <c r="D45" s="4" t="s">
        <v>5</v>
      </c>
      <c r="E45" s="4"/>
      <c r="F45" s="2"/>
    </row>
    <row r="46" spans="3:6">
      <c r="C46" s="4"/>
      <c r="D46" s="4" t="s">
        <v>6</v>
      </c>
      <c r="E46" s="4"/>
      <c r="F46" s="2"/>
    </row>
    <row r="47" spans="3:6">
      <c r="C47" s="3"/>
      <c r="D47" s="4" t="s">
        <v>7</v>
      </c>
      <c r="E47" s="5"/>
      <c r="F47" s="2"/>
    </row>
    <row r="48" spans="3:6">
      <c r="C48" s="3"/>
      <c r="D48" s="4" t="s">
        <v>8</v>
      </c>
      <c r="E48" s="5"/>
      <c r="F48" s="2"/>
    </row>
    <row r="49" spans="3:6">
      <c r="C49" s="3"/>
      <c r="D49" s="4" t="s">
        <v>9</v>
      </c>
      <c r="E49" s="5"/>
      <c r="F49" s="2"/>
    </row>
  </sheetData>
  <mergeCells count="2">
    <mergeCell ref="C13:E13"/>
    <mergeCell ref="C40:E41"/>
  </mergeCells>
  <hyperlinks>
    <hyperlink ref="D42" location="movimiento!A1" display="Movimiento de Cargas" xr:uid="{00000000-0004-0000-0000-000000000000}"/>
    <hyperlink ref="D43" location="importad!A1" display="Importadores" xr:uid="{00000000-0004-0000-0000-000001000000}"/>
    <hyperlink ref="D44" location="exportad!A1" display="Exportadores" xr:uid="{00000000-0004-0000-0000-000002000000}"/>
    <hyperlink ref="D45" location="'esp y dest'!A1" display="Especies y Destinos" xr:uid="{00000000-0004-0000-0000-000003000000}"/>
    <hyperlink ref="D46" location="'esp x dest'!A1" display="Especies por Destino" xr:uid="{00000000-0004-0000-0000-000004000000}"/>
    <hyperlink ref="D47" location="'tons x temp'!A1" display="Toneladas por Temporada" xr:uid="{00000000-0004-0000-0000-000005000000}"/>
    <hyperlink ref="D48" location="'conts x temp'!A1" display="Contenedores por Temporada" xr:uid="{00000000-0004-0000-0000-000006000000}"/>
    <hyperlink ref="D49" location="'conts x mes x esp'!A1" display="Contenedores por Mes por Especie" xr:uid="{00000000-0004-0000-0000-000007000000}"/>
  </hyperlinks>
  <pageMargins left="1.0236111111111099" right="0.59027777777777801" top="0.39374999999999999" bottom="0.55138888888888904" header="0.511811023622047" footer="0"/>
  <pageSetup paperSize="9" orientation="portrait" horizontalDpi="300" verticalDpi="300"/>
  <headerFooter>
    <oddFooter>&amp;C&amp;"Consolas,Normal"&amp;8Form.1034 - 22/11/00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52"/>
  <sheetViews>
    <sheetView showGridLines="0" topLeftCell="A13" zoomScaleNormal="100" workbookViewId="0">
      <pane ySplit="3" topLeftCell="A16" activePane="bottomLeft" state="frozen"/>
      <selection activeCell="A13" sqref="A13"/>
      <selection pane="bottomLeft" activeCell="A49" sqref="A49"/>
    </sheetView>
  </sheetViews>
  <sheetFormatPr baseColWidth="10" defaultColWidth="11.44140625" defaultRowHeight="13.2"/>
  <cols>
    <col min="1" max="1" width="2.88671875" style="6" customWidth="1"/>
    <col min="2" max="2" width="23" style="6" customWidth="1"/>
    <col min="3" max="3" width="10.5546875" style="6" customWidth="1"/>
    <col min="4" max="4" width="8.6640625" style="6" customWidth="1"/>
    <col min="5" max="5" width="10.5546875" style="6" customWidth="1"/>
    <col min="6" max="6" width="8.88671875" style="6" customWidth="1"/>
    <col min="7" max="13" width="6.44140625" style="6" customWidth="1"/>
    <col min="14" max="14" width="8.44140625" style="6" customWidth="1"/>
    <col min="15" max="15" width="6.44140625" style="6" customWidth="1"/>
    <col min="16" max="16" width="8.44140625" style="6" customWidth="1"/>
    <col min="17" max="18" width="6.44140625" style="6" customWidth="1"/>
    <col min="19" max="19" width="8.44140625" style="6" customWidth="1"/>
    <col min="20" max="21" width="6.44140625" style="6" customWidth="1"/>
    <col min="22" max="22" width="8.44140625" style="6" customWidth="1"/>
    <col min="23" max="27" width="6.44140625" style="6" customWidth="1"/>
    <col min="28" max="28" width="12.109375" style="7" customWidth="1"/>
    <col min="29" max="29" width="0.44140625" style="6" customWidth="1"/>
    <col min="30" max="30" width="82.5546875" style="8" customWidth="1"/>
    <col min="31" max="1024" width="11.44140625" style="6"/>
  </cols>
  <sheetData>
    <row r="1" spans="1:33">
      <c r="A1" s="6" t="s">
        <v>10</v>
      </c>
    </row>
    <row r="10" spans="1:33" s="5" customFormat="1" ht="29.25" customHeight="1">
      <c r="A10" s="247" t="s">
        <v>11</v>
      </c>
      <c r="B10" s="247"/>
      <c r="C10" s="247"/>
      <c r="E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10" t="str">
        <f>Principal!$C$13</f>
        <v>Datos al 31/12/2021</v>
      </c>
    </row>
    <row r="11" spans="1:33" ht="3" customHeight="1">
      <c r="A11" s="11"/>
      <c r="B11" s="7"/>
      <c r="C11" s="7"/>
      <c r="D11" s="7"/>
      <c r="E11" s="12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3" ht="3" customHeight="1">
      <c r="A12" s="11"/>
      <c r="B12" s="7"/>
      <c r="C12" s="7"/>
      <c r="D12" s="7"/>
      <c r="E12" s="12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3" ht="12.75" customHeight="1">
      <c r="A13" s="11"/>
      <c r="B13" s="7"/>
      <c r="C13" s="7"/>
      <c r="D13" s="7"/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3">
      <c r="G14" s="245" t="s">
        <v>12</v>
      </c>
      <c r="H14" s="245"/>
      <c r="I14" s="245"/>
      <c r="J14" s="245"/>
      <c r="K14" s="245"/>
      <c r="L14" s="245" t="s">
        <v>13</v>
      </c>
      <c r="M14" s="245"/>
      <c r="N14" s="245"/>
      <c r="O14" s="245"/>
      <c r="P14" s="245"/>
      <c r="Q14" s="248" t="s">
        <v>14</v>
      </c>
      <c r="R14" s="248"/>
      <c r="S14" s="248"/>
      <c r="T14" s="248"/>
      <c r="U14" s="248"/>
      <c r="V14" s="248"/>
      <c r="W14" s="245" t="s">
        <v>15</v>
      </c>
      <c r="X14" s="245"/>
      <c r="Y14" s="245"/>
      <c r="Z14" s="245"/>
      <c r="AA14" s="245"/>
    </row>
    <row r="15" spans="1:33">
      <c r="A15" s="14" t="s">
        <v>16</v>
      </c>
      <c r="B15" s="15" t="s">
        <v>17</v>
      </c>
      <c r="C15" s="15" t="s">
        <v>18</v>
      </c>
      <c r="D15" s="15" t="s">
        <v>19</v>
      </c>
      <c r="E15" s="15" t="s">
        <v>20</v>
      </c>
      <c r="F15" s="15" t="s">
        <v>21</v>
      </c>
      <c r="G15" s="16" t="s">
        <v>22</v>
      </c>
      <c r="H15" s="17" t="s">
        <v>23</v>
      </c>
      <c r="I15" s="18" t="s">
        <v>24</v>
      </c>
      <c r="J15" s="18" t="s">
        <v>25</v>
      </c>
      <c r="K15" s="19" t="s">
        <v>26</v>
      </c>
      <c r="L15" s="20" t="s">
        <v>22</v>
      </c>
      <c r="M15" s="20" t="s">
        <v>23</v>
      </c>
      <c r="N15" s="18" t="s">
        <v>24</v>
      </c>
      <c r="O15" s="18" t="s">
        <v>25</v>
      </c>
      <c r="P15" s="21" t="s">
        <v>26</v>
      </c>
      <c r="Q15" s="22" t="s">
        <v>22</v>
      </c>
      <c r="R15" s="20" t="s">
        <v>23</v>
      </c>
      <c r="S15" s="23" t="s">
        <v>24</v>
      </c>
      <c r="T15" s="23" t="s">
        <v>25</v>
      </c>
      <c r="U15" s="24" t="s">
        <v>27</v>
      </c>
      <c r="V15" s="21" t="s">
        <v>26</v>
      </c>
      <c r="W15" s="20" t="s">
        <v>22</v>
      </c>
      <c r="X15" s="20" t="s">
        <v>23</v>
      </c>
      <c r="Y15" s="23" t="s">
        <v>24</v>
      </c>
      <c r="Z15" s="23" t="s">
        <v>25</v>
      </c>
      <c r="AA15" s="21" t="s">
        <v>26</v>
      </c>
      <c r="AB15" s="25" t="s">
        <v>28</v>
      </c>
      <c r="AC15" s="25"/>
      <c r="AD15" s="26" t="s">
        <v>29</v>
      </c>
      <c r="AE15" s="27"/>
      <c r="AF15" s="27"/>
      <c r="AG15" s="27"/>
    </row>
    <row r="16" spans="1:33" s="41" customFormat="1">
      <c r="A16" s="28">
        <v>1</v>
      </c>
      <c r="B16" s="29" t="s">
        <v>30</v>
      </c>
      <c r="C16" s="30">
        <v>44217</v>
      </c>
      <c r="D16" s="31">
        <v>2212</v>
      </c>
      <c r="E16" s="31">
        <v>36323</v>
      </c>
      <c r="F16" s="31">
        <v>3263</v>
      </c>
      <c r="G16" s="32">
        <v>6</v>
      </c>
      <c r="H16" s="33">
        <v>0</v>
      </c>
      <c r="I16" s="34">
        <v>3</v>
      </c>
      <c r="J16" s="34">
        <v>0</v>
      </c>
      <c r="K16" s="35">
        <v>9</v>
      </c>
      <c r="L16" s="33">
        <v>0</v>
      </c>
      <c r="M16" s="33">
        <v>0</v>
      </c>
      <c r="N16" s="34">
        <v>0</v>
      </c>
      <c r="O16" s="34">
        <v>0</v>
      </c>
      <c r="P16" s="35">
        <v>0</v>
      </c>
      <c r="Q16" s="32">
        <v>54</v>
      </c>
      <c r="R16" s="33">
        <v>0</v>
      </c>
      <c r="S16" s="36">
        <v>71</v>
      </c>
      <c r="T16" s="36">
        <v>10</v>
      </c>
      <c r="U16" s="37">
        <v>0</v>
      </c>
      <c r="V16" s="35">
        <v>135</v>
      </c>
      <c r="W16" s="33">
        <v>0</v>
      </c>
      <c r="X16" s="33">
        <v>0</v>
      </c>
      <c r="Y16" s="36">
        <v>0</v>
      </c>
      <c r="Z16" s="36">
        <v>0</v>
      </c>
      <c r="AA16" s="35">
        <v>0</v>
      </c>
      <c r="AB16" s="38"/>
      <c r="AC16" s="39"/>
      <c r="AD16" s="40" t="s">
        <v>31</v>
      </c>
    </row>
    <row r="17" spans="1:30" s="41" customFormat="1">
      <c r="A17" s="28">
        <v>2</v>
      </c>
      <c r="B17" s="29" t="s">
        <v>32</v>
      </c>
      <c r="C17" s="30">
        <v>44218</v>
      </c>
      <c r="D17" s="31">
        <v>0</v>
      </c>
      <c r="E17" s="31">
        <v>0</v>
      </c>
      <c r="F17" s="31">
        <v>0</v>
      </c>
      <c r="G17" s="32">
        <v>3</v>
      </c>
      <c r="H17" s="33">
        <v>0</v>
      </c>
      <c r="I17" s="34">
        <v>4</v>
      </c>
      <c r="J17" s="34">
        <v>0</v>
      </c>
      <c r="K17" s="35">
        <v>7</v>
      </c>
      <c r="L17" s="33">
        <v>0</v>
      </c>
      <c r="M17" s="33">
        <v>0</v>
      </c>
      <c r="N17" s="34">
        <v>50</v>
      </c>
      <c r="O17" s="34">
        <v>0</v>
      </c>
      <c r="P17" s="35">
        <v>50</v>
      </c>
      <c r="Q17" s="32">
        <v>0</v>
      </c>
      <c r="R17" s="33">
        <v>0</v>
      </c>
      <c r="S17" s="36">
        <v>0</v>
      </c>
      <c r="T17" s="36">
        <v>0</v>
      </c>
      <c r="U17" s="37">
        <v>0</v>
      </c>
      <c r="V17" s="35">
        <v>0</v>
      </c>
      <c r="W17" s="33">
        <v>0</v>
      </c>
      <c r="X17" s="33">
        <v>0</v>
      </c>
      <c r="Y17" s="36">
        <v>0</v>
      </c>
      <c r="Z17" s="36">
        <v>0</v>
      </c>
      <c r="AA17" s="35">
        <v>0</v>
      </c>
      <c r="AB17" s="38"/>
      <c r="AC17" s="42"/>
      <c r="AD17" s="40"/>
    </row>
    <row r="18" spans="1:30" s="41" customFormat="1">
      <c r="A18" s="28">
        <v>3</v>
      </c>
      <c r="B18" s="29" t="s">
        <v>33</v>
      </c>
      <c r="C18" s="30">
        <v>44225</v>
      </c>
      <c r="D18" s="31">
        <v>0</v>
      </c>
      <c r="E18" s="31">
        <v>0</v>
      </c>
      <c r="F18" s="31">
        <v>0</v>
      </c>
      <c r="G18" s="32">
        <v>0</v>
      </c>
      <c r="H18" s="33">
        <v>0</v>
      </c>
      <c r="I18" s="34">
        <v>0</v>
      </c>
      <c r="J18" s="34">
        <v>0</v>
      </c>
      <c r="K18" s="35">
        <v>0</v>
      </c>
      <c r="L18" s="33">
        <v>0</v>
      </c>
      <c r="M18" s="33">
        <v>0</v>
      </c>
      <c r="N18" s="34">
        <v>50</v>
      </c>
      <c r="O18" s="34">
        <v>0</v>
      </c>
      <c r="P18" s="35">
        <v>50</v>
      </c>
      <c r="Q18" s="32">
        <v>0</v>
      </c>
      <c r="R18" s="33">
        <v>0</v>
      </c>
      <c r="S18" s="36">
        <v>0</v>
      </c>
      <c r="T18" s="36">
        <v>0</v>
      </c>
      <c r="U18" s="37">
        <v>0</v>
      </c>
      <c r="V18" s="35">
        <v>0</v>
      </c>
      <c r="W18" s="33">
        <v>2</v>
      </c>
      <c r="X18" s="33">
        <v>0</v>
      </c>
      <c r="Y18" s="36">
        <v>4</v>
      </c>
      <c r="Z18" s="36">
        <v>50</v>
      </c>
      <c r="AA18" s="35">
        <v>56</v>
      </c>
      <c r="AB18" s="38"/>
      <c r="AC18" s="42"/>
      <c r="AD18" s="40"/>
    </row>
    <row r="19" spans="1:30" s="41" customFormat="1" ht="20.399999999999999">
      <c r="A19" s="28">
        <v>4</v>
      </c>
      <c r="B19" s="29" t="s">
        <v>34</v>
      </c>
      <c r="C19" s="30">
        <v>44232</v>
      </c>
      <c r="D19" s="31">
        <v>2833</v>
      </c>
      <c r="E19" s="31">
        <v>26685</v>
      </c>
      <c r="F19" s="31">
        <v>3440</v>
      </c>
      <c r="G19" s="32">
        <v>0</v>
      </c>
      <c r="H19" s="33">
        <v>0</v>
      </c>
      <c r="I19" s="34">
        <v>0</v>
      </c>
      <c r="J19" s="34">
        <v>0</v>
      </c>
      <c r="K19" s="35">
        <v>0</v>
      </c>
      <c r="L19" s="33">
        <v>0</v>
      </c>
      <c r="M19" s="33">
        <v>0</v>
      </c>
      <c r="N19" s="34">
        <v>0</v>
      </c>
      <c r="O19" s="34">
        <v>0</v>
      </c>
      <c r="P19" s="35">
        <v>0</v>
      </c>
      <c r="Q19" s="32">
        <v>16</v>
      </c>
      <c r="R19" s="33">
        <v>0</v>
      </c>
      <c r="S19" s="36">
        <v>115</v>
      </c>
      <c r="T19" s="36">
        <v>9</v>
      </c>
      <c r="U19" s="37">
        <v>0</v>
      </c>
      <c r="V19" s="35">
        <v>140</v>
      </c>
      <c r="W19" s="33">
        <v>0</v>
      </c>
      <c r="X19" s="33">
        <v>0</v>
      </c>
      <c r="Y19" s="36">
        <v>0</v>
      </c>
      <c r="Z19" s="36">
        <v>0</v>
      </c>
      <c r="AA19" s="35">
        <v>0</v>
      </c>
      <c r="AB19" s="38"/>
      <c r="AC19" s="42"/>
      <c r="AD19" s="40" t="s">
        <v>35</v>
      </c>
    </row>
    <row r="20" spans="1:30" s="41" customFormat="1" ht="20.399999999999999">
      <c r="A20" s="28">
        <v>5</v>
      </c>
      <c r="B20" s="29" t="s">
        <v>36</v>
      </c>
      <c r="C20" s="30">
        <v>44253</v>
      </c>
      <c r="D20" s="31">
        <v>3502</v>
      </c>
      <c r="E20" s="31">
        <v>25487</v>
      </c>
      <c r="F20" s="31">
        <v>4097</v>
      </c>
      <c r="G20" s="32">
        <v>5</v>
      </c>
      <c r="H20" s="33">
        <v>0</v>
      </c>
      <c r="I20" s="34">
        <v>5</v>
      </c>
      <c r="J20" s="34">
        <v>0</v>
      </c>
      <c r="K20" s="35">
        <v>10</v>
      </c>
      <c r="L20" s="33">
        <v>0</v>
      </c>
      <c r="M20" s="33">
        <v>0</v>
      </c>
      <c r="N20" s="34">
        <v>0</v>
      </c>
      <c r="O20" s="34">
        <v>0</v>
      </c>
      <c r="P20" s="35">
        <v>0</v>
      </c>
      <c r="Q20" s="32">
        <v>31</v>
      </c>
      <c r="R20" s="33">
        <v>0</v>
      </c>
      <c r="S20" s="36">
        <v>111</v>
      </c>
      <c r="T20" s="36">
        <v>25</v>
      </c>
      <c r="U20" s="37">
        <v>0</v>
      </c>
      <c r="V20" s="35">
        <v>167</v>
      </c>
      <c r="W20" s="33">
        <v>0</v>
      </c>
      <c r="X20" s="33">
        <v>0</v>
      </c>
      <c r="Y20" s="36">
        <v>0</v>
      </c>
      <c r="Z20" s="36">
        <v>0</v>
      </c>
      <c r="AA20" s="35">
        <v>0</v>
      </c>
      <c r="AB20" s="38"/>
      <c r="AC20" s="42"/>
      <c r="AD20" s="40" t="s">
        <v>37</v>
      </c>
    </row>
    <row r="21" spans="1:30" s="41" customFormat="1">
      <c r="A21" s="28">
        <v>6</v>
      </c>
      <c r="B21" s="29" t="s">
        <v>38</v>
      </c>
      <c r="C21" s="30">
        <v>44264</v>
      </c>
      <c r="D21" s="31">
        <v>2888</v>
      </c>
      <c r="E21" s="31">
        <v>15308</v>
      </c>
      <c r="F21" s="31">
        <v>3683</v>
      </c>
      <c r="G21" s="32">
        <v>3</v>
      </c>
      <c r="H21" s="33">
        <v>0</v>
      </c>
      <c r="I21" s="34">
        <v>1</v>
      </c>
      <c r="J21" s="34">
        <v>0</v>
      </c>
      <c r="K21" s="35">
        <v>4</v>
      </c>
      <c r="L21" s="33">
        <v>50</v>
      </c>
      <c r="M21" s="33">
        <v>0</v>
      </c>
      <c r="N21" s="34">
        <v>100</v>
      </c>
      <c r="O21" s="34">
        <v>0</v>
      </c>
      <c r="P21" s="35">
        <v>150</v>
      </c>
      <c r="Q21" s="32">
        <v>29</v>
      </c>
      <c r="R21" s="33">
        <v>0</v>
      </c>
      <c r="S21" s="36">
        <v>121</v>
      </c>
      <c r="T21" s="36">
        <v>1</v>
      </c>
      <c r="U21" s="37">
        <v>0</v>
      </c>
      <c r="V21" s="35">
        <v>151</v>
      </c>
      <c r="W21" s="33">
        <v>2</v>
      </c>
      <c r="X21" s="33">
        <v>0</v>
      </c>
      <c r="Y21" s="36">
        <v>2</v>
      </c>
      <c r="Z21" s="36">
        <v>0</v>
      </c>
      <c r="AA21" s="35">
        <v>4</v>
      </c>
      <c r="AB21" s="38"/>
      <c r="AC21" s="42"/>
      <c r="AD21" s="40" t="s">
        <v>39</v>
      </c>
    </row>
    <row r="22" spans="1:30" s="41" customFormat="1" ht="30.6">
      <c r="A22" s="28">
        <v>7</v>
      </c>
      <c r="B22" s="29" t="s">
        <v>40</v>
      </c>
      <c r="C22" s="30">
        <v>44267</v>
      </c>
      <c r="D22" s="31">
        <v>0</v>
      </c>
      <c r="E22" s="31">
        <v>277</v>
      </c>
      <c r="F22" s="31">
        <v>617</v>
      </c>
      <c r="G22" s="32">
        <v>0</v>
      </c>
      <c r="H22" s="33">
        <v>0</v>
      </c>
      <c r="I22" s="34">
        <v>0</v>
      </c>
      <c r="J22" s="34">
        <v>0</v>
      </c>
      <c r="K22" s="35">
        <v>0</v>
      </c>
      <c r="L22" s="33">
        <v>0</v>
      </c>
      <c r="M22" s="33">
        <v>0</v>
      </c>
      <c r="N22" s="34">
        <v>0</v>
      </c>
      <c r="O22" s="34">
        <v>0</v>
      </c>
      <c r="P22" s="35">
        <v>0</v>
      </c>
      <c r="Q22" s="32">
        <v>0</v>
      </c>
      <c r="R22" s="33">
        <v>0</v>
      </c>
      <c r="S22" s="36">
        <v>0</v>
      </c>
      <c r="T22" s="36">
        <v>0</v>
      </c>
      <c r="U22" s="37">
        <v>0</v>
      </c>
      <c r="V22" s="35">
        <v>0</v>
      </c>
      <c r="W22" s="33">
        <v>0</v>
      </c>
      <c r="X22" s="33">
        <v>0</v>
      </c>
      <c r="Y22" s="36">
        <v>0</v>
      </c>
      <c r="Z22" s="36">
        <v>0</v>
      </c>
      <c r="AA22" s="35">
        <v>0</v>
      </c>
      <c r="AB22" s="38" t="s">
        <v>41</v>
      </c>
      <c r="AC22" s="42"/>
      <c r="AD22" s="40"/>
    </row>
    <row r="23" spans="1:30" s="41" customFormat="1">
      <c r="A23" s="28">
        <v>8</v>
      </c>
      <c r="B23" s="29" t="s">
        <v>42</v>
      </c>
      <c r="C23" s="30">
        <v>44268</v>
      </c>
      <c r="D23" s="31">
        <v>0</v>
      </c>
      <c r="E23" s="31">
        <v>8</v>
      </c>
      <c r="F23" s="31">
        <v>211</v>
      </c>
      <c r="G23" s="32">
        <v>3</v>
      </c>
      <c r="H23" s="33">
        <v>0</v>
      </c>
      <c r="I23" s="34">
        <v>5</v>
      </c>
      <c r="J23" s="34">
        <v>0</v>
      </c>
      <c r="K23" s="35">
        <v>8</v>
      </c>
      <c r="L23" s="33">
        <v>0</v>
      </c>
      <c r="M23" s="33">
        <v>0</v>
      </c>
      <c r="N23" s="34">
        <v>250</v>
      </c>
      <c r="O23" s="34">
        <v>10</v>
      </c>
      <c r="P23" s="35">
        <v>260</v>
      </c>
      <c r="Q23" s="32">
        <v>0</v>
      </c>
      <c r="R23" s="33">
        <v>0</v>
      </c>
      <c r="S23" s="36">
        <v>0</v>
      </c>
      <c r="T23" s="36">
        <v>0</v>
      </c>
      <c r="U23" s="37">
        <v>0</v>
      </c>
      <c r="V23" s="35">
        <v>0</v>
      </c>
      <c r="W23" s="33">
        <v>0</v>
      </c>
      <c r="X23" s="33">
        <v>0</v>
      </c>
      <c r="Y23" s="36">
        <v>0</v>
      </c>
      <c r="Z23" s="36">
        <v>0</v>
      </c>
      <c r="AA23" s="35">
        <v>0</v>
      </c>
      <c r="AB23" s="38"/>
      <c r="AC23" s="42"/>
      <c r="AD23" s="40"/>
    </row>
    <row r="24" spans="1:30" s="41" customFormat="1">
      <c r="A24" s="28">
        <v>9</v>
      </c>
      <c r="B24" s="29" t="s">
        <v>43</v>
      </c>
      <c r="C24" s="30">
        <v>44274</v>
      </c>
      <c r="D24" s="31">
        <v>3254</v>
      </c>
      <c r="E24" s="31">
        <v>11347</v>
      </c>
      <c r="F24" s="31">
        <v>3905</v>
      </c>
      <c r="G24" s="32">
        <v>62</v>
      </c>
      <c r="H24" s="33">
        <v>0</v>
      </c>
      <c r="I24" s="34">
        <v>2</v>
      </c>
      <c r="J24" s="34">
        <v>0</v>
      </c>
      <c r="K24" s="35">
        <v>64</v>
      </c>
      <c r="L24" s="33">
        <v>0</v>
      </c>
      <c r="M24" s="33">
        <v>0</v>
      </c>
      <c r="N24" s="34">
        <v>0</v>
      </c>
      <c r="O24" s="34">
        <v>0</v>
      </c>
      <c r="P24" s="35">
        <v>0</v>
      </c>
      <c r="Q24" s="32">
        <v>19</v>
      </c>
      <c r="R24" s="33">
        <v>0</v>
      </c>
      <c r="S24" s="36">
        <v>137</v>
      </c>
      <c r="T24" s="36">
        <v>2</v>
      </c>
      <c r="U24" s="37">
        <v>0</v>
      </c>
      <c r="V24" s="35">
        <v>158</v>
      </c>
      <c r="W24" s="33">
        <v>1</v>
      </c>
      <c r="X24" s="33">
        <v>0</v>
      </c>
      <c r="Y24" s="36">
        <v>3</v>
      </c>
      <c r="Z24" s="36">
        <v>0</v>
      </c>
      <c r="AA24" s="35">
        <v>4</v>
      </c>
      <c r="AB24" s="38"/>
      <c r="AC24" s="42"/>
      <c r="AD24" s="40" t="s">
        <v>44</v>
      </c>
    </row>
    <row r="25" spans="1:30" s="41" customFormat="1">
      <c r="A25" s="28">
        <v>10</v>
      </c>
      <c r="B25" s="29" t="s">
        <v>45</v>
      </c>
      <c r="C25" s="30">
        <v>44297</v>
      </c>
      <c r="D25" s="31">
        <v>3008</v>
      </c>
      <c r="E25" s="31">
        <v>53991</v>
      </c>
      <c r="F25" s="31">
        <v>3860</v>
      </c>
      <c r="G25" s="32">
        <v>0</v>
      </c>
      <c r="H25" s="33">
        <v>0</v>
      </c>
      <c r="I25" s="34">
        <v>0</v>
      </c>
      <c r="J25" s="34">
        <v>0</v>
      </c>
      <c r="K25" s="35">
        <v>0</v>
      </c>
      <c r="L25" s="33">
        <v>0</v>
      </c>
      <c r="M25" s="33">
        <v>0</v>
      </c>
      <c r="N25" s="34">
        <v>0</v>
      </c>
      <c r="O25" s="34">
        <v>0</v>
      </c>
      <c r="P25" s="35">
        <v>0</v>
      </c>
      <c r="Q25" s="32">
        <v>23</v>
      </c>
      <c r="R25" s="33">
        <v>0</v>
      </c>
      <c r="S25" s="36">
        <v>133</v>
      </c>
      <c r="T25" s="36">
        <v>0</v>
      </c>
      <c r="U25" s="37">
        <v>0</v>
      </c>
      <c r="V25" s="35">
        <v>156</v>
      </c>
      <c r="W25" s="33">
        <v>0</v>
      </c>
      <c r="X25" s="33">
        <v>0</v>
      </c>
      <c r="Y25" s="36">
        <v>0</v>
      </c>
      <c r="Z25" s="36">
        <v>0</v>
      </c>
      <c r="AA25" s="35">
        <v>0</v>
      </c>
      <c r="AB25" s="38"/>
      <c r="AC25" s="42"/>
      <c r="AD25" s="40" t="s">
        <v>46</v>
      </c>
    </row>
    <row r="26" spans="1:30" s="41" customFormat="1">
      <c r="A26" s="28">
        <v>11</v>
      </c>
      <c r="B26" s="29" t="s">
        <v>47</v>
      </c>
      <c r="C26" s="30">
        <v>44302</v>
      </c>
      <c r="D26" s="31">
        <v>3320</v>
      </c>
      <c r="E26" s="31">
        <v>42317</v>
      </c>
      <c r="F26" s="31">
        <v>4301</v>
      </c>
      <c r="G26" s="32">
        <v>2</v>
      </c>
      <c r="H26" s="33">
        <v>0</v>
      </c>
      <c r="I26" s="34">
        <v>4</v>
      </c>
      <c r="J26" s="34">
        <v>2</v>
      </c>
      <c r="K26" s="35">
        <v>8</v>
      </c>
      <c r="L26" s="33">
        <v>50</v>
      </c>
      <c r="M26" s="33">
        <v>0</v>
      </c>
      <c r="N26" s="34">
        <v>75</v>
      </c>
      <c r="O26" s="34">
        <v>20</v>
      </c>
      <c r="P26" s="35">
        <v>145</v>
      </c>
      <c r="Q26" s="32">
        <v>34</v>
      </c>
      <c r="R26" s="33">
        <v>0</v>
      </c>
      <c r="S26" s="36">
        <v>130</v>
      </c>
      <c r="T26" s="36">
        <v>10</v>
      </c>
      <c r="U26" s="37">
        <v>0</v>
      </c>
      <c r="V26" s="35">
        <v>174</v>
      </c>
      <c r="W26" s="33">
        <v>0</v>
      </c>
      <c r="X26" s="33">
        <v>0</v>
      </c>
      <c r="Y26" s="36">
        <v>0</v>
      </c>
      <c r="Z26" s="36">
        <v>0</v>
      </c>
      <c r="AA26" s="35">
        <v>0</v>
      </c>
      <c r="AB26" s="38"/>
      <c r="AC26" s="42"/>
      <c r="AD26" s="40" t="s">
        <v>48</v>
      </c>
    </row>
    <row r="27" spans="1:30" s="41" customFormat="1">
      <c r="A27" s="28">
        <v>12</v>
      </c>
      <c r="B27" s="29" t="s">
        <v>49</v>
      </c>
      <c r="C27" s="30">
        <v>44308</v>
      </c>
      <c r="D27" s="31">
        <v>0</v>
      </c>
      <c r="E27" s="31">
        <v>0</v>
      </c>
      <c r="F27" s="31">
        <v>0</v>
      </c>
      <c r="G27" s="32">
        <v>0</v>
      </c>
      <c r="H27" s="33">
        <v>0</v>
      </c>
      <c r="I27" s="34">
        <v>0</v>
      </c>
      <c r="J27" s="34">
        <v>0</v>
      </c>
      <c r="K27" s="35">
        <v>0</v>
      </c>
      <c r="L27" s="33">
        <v>0</v>
      </c>
      <c r="M27" s="33">
        <v>0</v>
      </c>
      <c r="N27" s="34">
        <v>140</v>
      </c>
      <c r="O27" s="34">
        <v>20</v>
      </c>
      <c r="P27" s="35">
        <v>160</v>
      </c>
      <c r="Q27" s="32">
        <v>0</v>
      </c>
      <c r="R27" s="33">
        <v>0</v>
      </c>
      <c r="S27" s="36">
        <v>0</v>
      </c>
      <c r="T27" s="36">
        <v>0</v>
      </c>
      <c r="U27" s="37">
        <v>0</v>
      </c>
      <c r="V27" s="35">
        <v>0</v>
      </c>
      <c r="W27" s="33">
        <v>0</v>
      </c>
      <c r="X27" s="33">
        <v>0</v>
      </c>
      <c r="Y27" s="36">
        <v>0</v>
      </c>
      <c r="Z27" s="36">
        <v>0</v>
      </c>
      <c r="AA27" s="35">
        <v>0</v>
      </c>
      <c r="AB27" s="38"/>
      <c r="AC27" s="42"/>
      <c r="AD27" s="40"/>
    </row>
    <row r="28" spans="1:30" s="41" customFormat="1">
      <c r="A28" s="28">
        <v>13</v>
      </c>
      <c r="B28" s="29" t="s">
        <v>50</v>
      </c>
      <c r="C28" s="30">
        <v>44323</v>
      </c>
      <c r="D28" s="31">
        <v>12</v>
      </c>
      <c r="E28" s="31">
        <v>18662</v>
      </c>
      <c r="F28" s="31">
        <v>278</v>
      </c>
      <c r="G28" s="32">
        <v>0</v>
      </c>
      <c r="H28" s="33">
        <v>0</v>
      </c>
      <c r="I28" s="34">
        <v>0</v>
      </c>
      <c r="J28" s="34">
        <v>0</v>
      </c>
      <c r="K28" s="35">
        <v>0</v>
      </c>
      <c r="L28" s="33">
        <v>0</v>
      </c>
      <c r="M28" s="33">
        <v>0</v>
      </c>
      <c r="N28" s="34">
        <v>100</v>
      </c>
      <c r="O28" s="34">
        <v>30</v>
      </c>
      <c r="P28" s="35">
        <v>130</v>
      </c>
      <c r="Q28" s="32">
        <v>0</v>
      </c>
      <c r="R28" s="33">
        <v>0</v>
      </c>
      <c r="S28" s="36">
        <v>0</v>
      </c>
      <c r="T28" s="36">
        <v>11</v>
      </c>
      <c r="U28" s="37">
        <v>0</v>
      </c>
      <c r="V28" s="35">
        <v>11</v>
      </c>
      <c r="W28" s="33">
        <v>0</v>
      </c>
      <c r="X28" s="33">
        <v>0</v>
      </c>
      <c r="Y28" s="36">
        <v>0</v>
      </c>
      <c r="Z28" s="36">
        <v>0</v>
      </c>
      <c r="AA28" s="35">
        <v>0</v>
      </c>
      <c r="AB28" s="38"/>
      <c r="AC28" s="42"/>
      <c r="AD28" s="40" t="s">
        <v>51</v>
      </c>
    </row>
    <row r="29" spans="1:30" s="41" customFormat="1" ht="20.399999999999999">
      <c r="A29" s="28">
        <v>14</v>
      </c>
      <c r="B29" s="29" t="s">
        <v>52</v>
      </c>
      <c r="C29" s="30">
        <v>44327</v>
      </c>
      <c r="D29" s="31">
        <v>5413</v>
      </c>
      <c r="E29" s="31">
        <v>111547</v>
      </c>
      <c r="F29" s="31">
        <v>7040</v>
      </c>
      <c r="G29" s="32">
        <v>0</v>
      </c>
      <c r="H29" s="33">
        <v>0</v>
      </c>
      <c r="I29" s="34">
        <v>1</v>
      </c>
      <c r="J29" s="34">
        <v>0</v>
      </c>
      <c r="K29" s="35">
        <v>1</v>
      </c>
      <c r="L29" s="33">
        <v>0</v>
      </c>
      <c r="M29" s="33">
        <v>0</v>
      </c>
      <c r="N29" s="34">
        <v>149</v>
      </c>
      <c r="O29" s="34">
        <v>8</v>
      </c>
      <c r="P29" s="35">
        <v>157</v>
      </c>
      <c r="Q29" s="32">
        <v>45</v>
      </c>
      <c r="R29" s="33">
        <v>0</v>
      </c>
      <c r="S29" s="36">
        <v>228</v>
      </c>
      <c r="T29" s="36">
        <v>11</v>
      </c>
      <c r="U29" s="37">
        <v>0</v>
      </c>
      <c r="V29" s="35">
        <v>284</v>
      </c>
      <c r="W29" s="33">
        <v>0</v>
      </c>
      <c r="X29" s="33">
        <v>0</v>
      </c>
      <c r="Y29" s="36">
        <v>0</v>
      </c>
      <c r="Z29" s="36">
        <v>0</v>
      </c>
      <c r="AA29" s="35">
        <v>0</v>
      </c>
      <c r="AB29" s="38"/>
      <c r="AC29" s="42"/>
      <c r="AD29" s="40" t="s">
        <v>53</v>
      </c>
    </row>
    <row r="30" spans="1:30" s="41" customFormat="1" ht="20.399999999999999">
      <c r="A30" s="28">
        <v>15</v>
      </c>
      <c r="B30" s="29" t="s">
        <v>54</v>
      </c>
      <c r="C30" s="30">
        <v>44358</v>
      </c>
      <c r="D30" s="31">
        <v>4015</v>
      </c>
      <c r="E30" s="31">
        <v>155452</v>
      </c>
      <c r="F30" s="31">
        <v>6750</v>
      </c>
      <c r="G30" s="32">
        <v>2</v>
      </c>
      <c r="H30" s="33">
        <v>0</v>
      </c>
      <c r="I30" s="34">
        <v>3</v>
      </c>
      <c r="J30" s="34">
        <v>0</v>
      </c>
      <c r="K30" s="35">
        <v>5</v>
      </c>
      <c r="L30" s="33">
        <v>0</v>
      </c>
      <c r="M30" s="33">
        <v>0</v>
      </c>
      <c r="N30" s="34">
        <v>299</v>
      </c>
      <c r="O30" s="34">
        <v>10</v>
      </c>
      <c r="P30" s="35">
        <v>309</v>
      </c>
      <c r="Q30" s="32">
        <v>38</v>
      </c>
      <c r="R30" s="33">
        <v>0</v>
      </c>
      <c r="S30" s="36">
        <v>194</v>
      </c>
      <c r="T30" s="36">
        <v>32</v>
      </c>
      <c r="U30" s="37">
        <v>0</v>
      </c>
      <c r="V30" s="35">
        <v>264</v>
      </c>
      <c r="W30" s="33">
        <v>0</v>
      </c>
      <c r="X30" s="33">
        <v>0</v>
      </c>
      <c r="Y30" s="36">
        <v>0</v>
      </c>
      <c r="Z30" s="36">
        <v>0</v>
      </c>
      <c r="AA30" s="35">
        <v>0</v>
      </c>
      <c r="AB30" s="38"/>
      <c r="AC30" s="42"/>
      <c r="AD30" s="40" t="s">
        <v>55</v>
      </c>
    </row>
    <row r="31" spans="1:30" s="41" customFormat="1" ht="20.399999999999999">
      <c r="A31" s="28">
        <v>16</v>
      </c>
      <c r="B31" s="29" t="s">
        <v>56</v>
      </c>
      <c r="C31" s="30">
        <v>44372</v>
      </c>
      <c r="D31" s="31">
        <v>3934</v>
      </c>
      <c r="E31" s="31">
        <v>106526</v>
      </c>
      <c r="F31" s="31">
        <v>5668</v>
      </c>
      <c r="G31" s="32">
        <v>0</v>
      </c>
      <c r="H31" s="33">
        <v>0</v>
      </c>
      <c r="I31" s="34">
        <v>0</v>
      </c>
      <c r="J31" s="34">
        <v>0</v>
      </c>
      <c r="K31" s="35">
        <v>0</v>
      </c>
      <c r="L31" s="33">
        <v>0</v>
      </c>
      <c r="M31" s="33">
        <v>0</v>
      </c>
      <c r="N31" s="34">
        <v>82</v>
      </c>
      <c r="O31" s="34">
        <v>10</v>
      </c>
      <c r="P31" s="35">
        <v>92</v>
      </c>
      <c r="Q31" s="32">
        <v>44</v>
      </c>
      <c r="R31" s="33">
        <v>0</v>
      </c>
      <c r="S31" s="36">
        <v>167</v>
      </c>
      <c r="T31" s="36">
        <v>21</v>
      </c>
      <c r="U31" s="37">
        <v>0</v>
      </c>
      <c r="V31" s="35">
        <v>232</v>
      </c>
      <c r="W31" s="33">
        <v>0</v>
      </c>
      <c r="X31" s="33">
        <v>0</v>
      </c>
      <c r="Y31" s="36">
        <v>0</v>
      </c>
      <c r="Z31" s="36">
        <v>0</v>
      </c>
      <c r="AA31" s="35">
        <v>0</v>
      </c>
      <c r="AB31" s="38"/>
      <c r="AC31" s="42"/>
      <c r="AD31" s="40" t="s">
        <v>57</v>
      </c>
    </row>
    <row r="32" spans="1:30" s="41" customFormat="1" ht="20.399999999999999">
      <c r="A32" s="28">
        <v>17</v>
      </c>
      <c r="B32" s="29" t="s">
        <v>58</v>
      </c>
      <c r="C32" s="30">
        <v>44376</v>
      </c>
      <c r="D32" s="31">
        <v>0</v>
      </c>
      <c r="E32" s="31">
        <v>3683</v>
      </c>
      <c r="F32" s="31">
        <v>5528</v>
      </c>
      <c r="G32" s="32">
        <v>0</v>
      </c>
      <c r="H32" s="33">
        <v>0</v>
      </c>
      <c r="I32" s="34">
        <v>0</v>
      </c>
      <c r="J32" s="34">
        <v>0</v>
      </c>
      <c r="K32" s="35">
        <v>0</v>
      </c>
      <c r="L32" s="33">
        <v>0</v>
      </c>
      <c r="M32" s="33">
        <v>0</v>
      </c>
      <c r="N32" s="34">
        <v>0</v>
      </c>
      <c r="O32" s="34">
        <v>0</v>
      </c>
      <c r="P32" s="35">
        <v>0</v>
      </c>
      <c r="Q32" s="32">
        <v>0</v>
      </c>
      <c r="R32" s="33">
        <v>0</v>
      </c>
      <c r="S32" s="36">
        <v>0</v>
      </c>
      <c r="T32" s="36">
        <v>0</v>
      </c>
      <c r="U32" s="37">
        <v>0</v>
      </c>
      <c r="V32" s="35">
        <v>0</v>
      </c>
      <c r="W32" s="33">
        <v>0</v>
      </c>
      <c r="X32" s="33">
        <v>0</v>
      </c>
      <c r="Y32" s="36">
        <v>0</v>
      </c>
      <c r="Z32" s="36">
        <v>0</v>
      </c>
      <c r="AA32" s="35">
        <v>0</v>
      </c>
      <c r="AB32" s="38" t="s">
        <v>59</v>
      </c>
      <c r="AC32" s="42"/>
      <c r="AD32" s="40"/>
    </row>
    <row r="33" spans="1:30" s="41" customFormat="1">
      <c r="A33" s="28">
        <v>18</v>
      </c>
      <c r="B33" s="29" t="s">
        <v>60</v>
      </c>
      <c r="C33" s="30">
        <v>44379</v>
      </c>
      <c r="D33" s="31">
        <v>1787</v>
      </c>
      <c r="E33" s="31">
        <v>78222</v>
      </c>
      <c r="F33" s="31">
        <v>2811</v>
      </c>
      <c r="G33" s="32">
        <v>0</v>
      </c>
      <c r="H33" s="33">
        <v>0</v>
      </c>
      <c r="I33" s="34">
        <v>4</v>
      </c>
      <c r="J33" s="34">
        <v>0</v>
      </c>
      <c r="K33" s="35">
        <v>4</v>
      </c>
      <c r="L33" s="33">
        <v>0</v>
      </c>
      <c r="M33" s="33">
        <v>0</v>
      </c>
      <c r="N33" s="34">
        <v>240</v>
      </c>
      <c r="O33" s="34">
        <v>0</v>
      </c>
      <c r="P33" s="35">
        <v>240</v>
      </c>
      <c r="Q33" s="32">
        <v>5</v>
      </c>
      <c r="R33" s="33">
        <v>0</v>
      </c>
      <c r="S33" s="36">
        <v>103</v>
      </c>
      <c r="T33" s="36">
        <v>4</v>
      </c>
      <c r="U33" s="37">
        <v>0</v>
      </c>
      <c r="V33" s="35">
        <v>112</v>
      </c>
      <c r="W33" s="33">
        <v>0</v>
      </c>
      <c r="X33" s="33">
        <v>0</v>
      </c>
      <c r="Y33" s="36">
        <v>0</v>
      </c>
      <c r="Z33" s="36">
        <v>0</v>
      </c>
      <c r="AA33" s="35">
        <v>0</v>
      </c>
      <c r="AB33" s="38"/>
      <c r="AC33" s="42"/>
      <c r="AD33" s="40" t="s">
        <v>61</v>
      </c>
    </row>
    <row r="34" spans="1:30" s="41" customFormat="1" ht="20.399999999999999">
      <c r="A34" s="28">
        <v>19</v>
      </c>
      <c r="B34" s="29" t="s">
        <v>58</v>
      </c>
      <c r="C34" s="30">
        <v>44388</v>
      </c>
      <c r="D34" s="31">
        <v>0</v>
      </c>
      <c r="E34" s="31">
        <v>59</v>
      </c>
      <c r="F34" s="31">
        <v>489</v>
      </c>
      <c r="G34" s="32">
        <v>0</v>
      </c>
      <c r="H34" s="33">
        <v>0</v>
      </c>
      <c r="I34" s="34">
        <v>0</v>
      </c>
      <c r="J34" s="34">
        <v>0</v>
      </c>
      <c r="K34" s="35">
        <v>0</v>
      </c>
      <c r="L34" s="33">
        <v>0</v>
      </c>
      <c r="M34" s="33">
        <v>0</v>
      </c>
      <c r="N34" s="34">
        <v>0</v>
      </c>
      <c r="O34" s="34">
        <v>0</v>
      </c>
      <c r="P34" s="35">
        <v>0</v>
      </c>
      <c r="Q34" s="32">
        <v>0</v>
      </c>
      <c r="R34" s="33">
        <v>0</v>
      </c>
      <c r="S34" s="36">
        <v>0</v>
      </c>
      <c r="T34" s="36">
        <v>0</v>
      </c>
      <c r="U34" s="37">
        <v>0</v>
      </c>
      <c r="V34" s="35">
        <v>0</v>
      </c>
      <c r="W34" s="33">
        <v>0</v>
      </c>
      <c r="X34" s="33">
        <v>0</v>
      </c>
      <c r="Y34" s="36">
        <v>0</v>
      </c>
      <c r="Z34" s="36">
        <v>0</v>
      </c>
      <c r="AA34" s="35">
        <v>0</v>
      </c>
      <c r="AB34" s="38" t="s">
        <v>62</v>
      </c>
      <c r="AC34" s="42"/>
      <c r="AD34" s="40"/>
    </row>
    <row r="35" spans="1:30" s="41" customFormat="1">
      <c r="A35" s="28">
        <v>20</v>
      </c>
      <c r="B35" s="29" t="s">
        <v>63</v>
      </c>
      <c r="C35" s="30">
        <v>44391</v>
      </c>
      <c r="D35" s="31">
        <v>0</v>
      </c>
      <c r="E35" s="31">
        <v>1</v>
      </c>
      <c r="F35" s="31">
        <v>13043</v>
      </c>
      <c r="G35" s="32">
        <v>0</v>
      </c>
      <c r="H35" s="33">
        <v>0</v>
      </c>
      <c r="I35" s="34">
        <v>0</v>
      </c>
      <c r="J35" s="34">
        <v>0</v>
      </c>
      <c r="K35" s="35">
        <v>0</v>
      </c>
      <c r="L35" s="33">
        <v>0</v>
      </c>
      <c r="M35" s="33">
        <v>0</v>
      </c>
      <c r="N35" s="34">
        <v>0</v>
      </c>
      <c r="O35" s="34">
        <v>0</v>
      </c>
      <c r="P35" s="35">
        <v>0</v>
      </c>
      <c r="Q35" s="32">
        <v>0</v>
      </c>
      <c r="R35" s="33">
        <v>0</v>
      </c>
      <c r="S35" s="36">
        <v>0</v>
      </c>
      <c r="T35" s="36">
        <v>0</v>
      </c>
      <c r="U35" s="37">
        <v>0</v>
      </c>
      <c r="V35" s="35">
        <v>0</v>
      </c>
      <c r="W35" s="33">
        <v>0</v>
      </c>
      <c r="X35" s="33">
        <v>0</v>
      </c>
      <c r="Y35" s="36">
        <v>0</v>
      </c>
      <c r="Z35" s="36">
        <v>0</v>
      </c>
      <c r="AA35" s="35">
        <v>0</v>
      </c>
      <c r="AB35" s="38" t="s">
        <v>64</v>
      </c>
      <c r="AC35" s="42"/>
      <c r="AD35" s="40"/>
    </row>
    <row r="36" spans="1:30" s="41" customFormat="1">
      <c r="A36" s="28">
        <v>21</v>
      </c>
      <c r="B36" s="29" t="s">
        <v>65</v>
      </c>
      <c r="C36" s="30">
        <v>44415</v>
      </c>
      <c r="D36" s="31">
        <v>489</v>
      </c>
      <c r="E36" s="31">
        <v>24153</v>
      </c>
      <c r="F36" s="31">
        <v>889</v>
      </c>
      <c r="G36" s="32">
        <v>5</v>
      </c>
      <c r="H36" s="33">
        <v>0</v>
      </c>
      <c r="I36" s="34">
        <v>1</v>
      </c>
      <c r="J36" s="34">
        <v>1</v>
      </c>
      <c r="K36" s="35">
        <v>7</v>
      </c>
      <c r="L36" s="33">
        <v>20</v>
      </c>
      <c r="M36" s="33">
        <v>0</v>
      </c>
      <c r="N36" s="34">
        <v>50</v>
      </c>
      <c r="O36" s="34">
        <v>0</v>
      </c>
      <c r="P36" s="35">
        <v>70</v>
      </c>
      <c r="Q36" s="32">
        <v>1</v>
      </c>
      <c r="R36" s="33">
        <v>0</v>
      </c>
      <c r="S36" s="36">
        <v>25</v>
      </c>
      <c r="T36" s="36">
        <v>10</v>
      </c>
      <c r="U36" s="37">
        <v>0</v>
      </c>
      <c r="V36" s="35">
        <v>36</v>
      </c>
      <c r="W36" s="33">
        <v>0</v>
      </c>
      <c r="X36" s="33">
        <v>0</v>
      </c>
      <c r="Y36" s="36">
        <v>0</v>
      </c>
      <c r="Z36" s="36">
        <v>0</v>
      </c>
      <c r="AA36" s="35">
        <v>0</v>
      </c>
      <c r="AB36" s="38"/>
      <c r="AC36" s="42"/>
      <c r="AD36" s="40"/>
    </row>
    <row r="37" spans="1:30" s="41" customFormat="1">
      <c r="A37" s="28">
        <v>22</v>
      </c>
      <c r="B37" s="29" t="s">
        <v>66</v>
      </c>
      <c r="C37" s="30">
        <v>44426</v>
      </c>
      <c r="D37" s="31">
        <v>4387</v>
      </c>
      <c r="E37" s="31">
        <v>165060</v>
      </c>
      <c r="F37" s="31">
        <v>5886</v>
      </c>
      <c r="G37" s="32">
        <v>0</v>
      </c>
      <c r="H37" s="33">
        <v>0</v>
      </c>
      <c r="I37" s="34">
        <v>0</v>
      </c>
      <c r="J37" s="34">
        <v>0</v>
      </c>
      <c r="K37" s="35">
        <v>0</v>
      </c>
      <c r="L37" s="33">
        <v>49</v>
      </c>
      <c r="M37" s="33">
        <v>0</v>
      </c>
      <c r="N37" s="34">
        <v>100</v>
      </c>
      <c r="O37" s="34">
        <v>0</v>
      </c>
      <c r="P37" s="35">
        <v>149</v>
      </c>
      <c r="Q37" s="32">
        <v>15</v>
      </c>
      <c r="R37" s="33">
        <v>0</v>
      </c>
      <c r="S37" s="36">
        <v>216</v>
      </c>
      <c r="T37" s="36">
        <v>2</v>
      </c>
      <c r="U37" s="37">
        <v>0</v>
      </c>
      <c r="V37" s="35">
        <v>233</v>
      </c>
      <c r="W37" s="33">
        <v>0</v>
      </c>
      <c r="X37" s="33">
        <v>0</v>
      </c>
      <c r="Y37" s="36">
        <v>0</v>
      </c>
      <c r="Z37" s="36">
        <v>0</v>
      </c>
      <c r="AA37" s="35">
        <v>0</v>
      </c>
      <c r="AB37" s="38"/>
      <c r="AC37" s="42"/>
      <c r="AD37" s="40" t="s">
        <v>67</v>
      </c>
    </row>
    <row r="38" spans="1:30" s="41" customFormat="1">
      <c r="A38" s="28">
        <v>23</v>
      </c>
      <c r="B38" s="29" t="s">
        <v>68</v>
      </c>
      <c r="C38" s="30">
        <v>44436</v>
      </c>
      <c r="D38" s="31">
        <v>4418</v>
      </c>
      <c r="E38" s="31">
        <v>115732</v>
      </c>
      <c r="F38" s="31">
        <v>5508</v>
      </c>
      <c r="G38" s="32">
        <v>0</v>
      </c>
      <c r="H38" s="33">
        <v>0</v>
      </c>
      <c r="I38" s="34">
        <v>0</v>
      </c>
      <c r="J38" s="34">
        <v>0</v>
      </c>
      <c r="K38" s="35">
        <v>0</v>
      </c>
      <c r="L38" s="33">
        <v>0</v>
      </c>
      <c r="M38" s="33">
        <v>0</v>
      </c>
      <c r="N38" s="34">
        <v>90</v>
      </c>
      <c r="O38" s="34">
        <v>10</v>
      </c>
      <c r="P38" s="35">
        <v>100</v>
      </c>
      <c r="Q38" s="32">
        <v>10</v>
      </c>
      <c r="R38" s="33">
        <v>0</v>
      </c>
      <c r="S38" s="36">
        <v>209</v>
      </c>
      <c r="T38" s="36">
        <v>2</v>
      </c>
      <c r="U38" s="37">
        <v>0</v>
      </c>
      <c r="V38" s="35">
        <v>221</v>
      </c>
      <c r="W38" s="33">
        <v>1</v>
      </c>
      <c r="X38" s="33">
        <v>0</v>
      </c>
      <c r="Y38" s="36">
        <v>0</v>
      </c>
      <c r="Z38" s="36">
        <v>0</v>
      </c>
      <c r="AA38" s="35">
        <v>1</v>
      </c>
      <c r="AB38" s="38"/>
      <c r="AC38" s="42"/>
      <c r="AD38" s="40" t="s">
        <v>69</v>
      </c>
    </row>
    <row r="39" spans="1:30" s="41" customFormat="1">
      <c r="A39" s="28">
        <v>24</v>
      </c>
      <c r="B39" s="29" t="s">
        <v>70</v>
      </c>
      <c r="C39" s="30">
        <v>44445</v>
      </c>
      <c r="D39" s="31">
        <v>0</v>
      </c>
      <c r="E39" s="31">
        <v>1</v>
      </c>
      <c r="F39" s="31">
        <v>10880</v>
      </c>
      <c r="G39" s="32">
        <v>0</v>
      </c>
      <c r="H39" s="33">
        <v>0</v>
      </c>
      <c r="I39" s="34">
        <v>0</v>
      </c>
      <c r="J39" s="34">
        <v>0</v>
      </c>
      <c r="K39" s="35">
        <v>0</v>
      </c>
      <c r="L39" s="33">
        <v>0</v>
      </c>
      <c r="M39" s="33">
        <v>0</v>
      </c>
      <c r="N39" s="34">
        <v>0</v>
      </c>
      <c r="O39" s="34">
        <v>0</v>
      </c>
      <c r="P39" s="35">
        <v>0</v>
      </c>
      <c r="Q39" s="32">
        <v>0</v>
      </c>
      <c r="R39" s="33">
        <v>0</v>
      </c>
      <c r="S39" s="36">
        <v>0</v>
      </c>
      <c r="T39" s="36">
        <v>0</v>
      </c>
      <c r="U39" s="37">
        <v>0</v>
      </c>
      <c r="V39" s="35">
        <v>0</v>
      </c>
      <c r="W39" s="33">
        <v>0</v>
      </c>
      <c r="X39" s="33">
        <v>0</v>
      </c>
      <c r="Y39" s="36">
        <v>0</v>
      </c>
      <c r="Z39" s="36">
        <v>0</v>
      </c>
      <c r="AA39" s="35">
        <v>0</v>
      </c>
      <c r="AB39" s="38" t="s">
        <v>64</v>
      </c>
      <c r="AC39" s="42"/>
      <c r="AD39" s="40"/>
    </row>
    <row r="40" spans="1:30" s="41" customFormat="1">
      <c r="A40" s="28">
        <v>25</v>
      </c>
      <c r="B40" s="29" t="s">
        <v>71</v>
      </c>
      <c r="C40" s="30">
        <v>44452</v>
      </c>
      <c r="D40" s="31">
        <v>818</v>
      </c>
      <c r="E40" s="31">
        <v>60495</v>
      </c>
      <c r="F40" s="31">
        <v>1320</v>
      </c>
      <c r="G40" s="32">
        <v>1</v>
      </c>
      <c r="H40" s="33">
        <v>0</v>
      </c>
      <c r="I40" s="34">
        <v>0</v>
      </c>
      <c r="J40" s="34">
        <v>0</v>
      </c>
      <c r="K40" s="35">
        <v>1</v>
      </c>
      <c r="L40" s="33">
        <v>0</v>
      </c>
      <c r="M40" s="33">
        <v>0</v>
      </c>
      <c r="N40" s="34">
        <v>80</v>
      </c>
      <c r="O40" s="34">
        <v>10</v>
      </c>
      <c r="P40" s="35">
        <v>90</v>
      </c>
      <c r="Q40" s="32">
        <v>0</v>
      </c>
      <c r="R40" s="33">
        <v>0</v>
      </c>
      <c r="S40" s="36">
        <v>47</v>
      </c>
      <c r="T40" s="36">
        <v>4</v>
      </c>
      <c r="U40" s="37">
        <v>0</v>
      </c>
      <c r="V40" s="35">
        <v>51</v>
      </c>
      <c r="W40" s="33">
        <v>30</v>
      </c>
      <c r="X40" s="33">
        <v>0</v>
      </c>
      <c r="Y40" s="36">
        <v>0</v>
      </c>
      <c r="Z40" s="36">
        <v>0</v>
      </c>
      <c r="AA40" s="35">
        <v>30</v>
      </c>
      <c r="AB40" s="38"/>
      <c r="AC40" s="42"/>
      <c r="AD40" s="40" t="s">
        <v>72</v>
      </c>
    </row>
    <row r="41" spans="1:30" s="41" customFormat="1">
      <c r="A41" s="28">
        <v>26</v>
      </c>
      <c r="B41" s="29" t="s">
        <v>73</v>
      </c>
      <c r="C41" s="30">
        <v>44457</v>
      </c>
      <c r="D41" s="31">
        <v>0</v>
      </c>
      <c r="E41" s="31">
        <v>0</v>
      </c>
      <c r="F41" s="31">
        <v>14303</v>
      </c>
      <c r="G41" s="32">
        <v>0</v>
      </c>
      <c r="H41" s="33">
        <v>0</v>
      </c>
      <c r="I41" s="34">
        <v>0</v>
      </c>
      <c r="J41" s="34">
        <v>0</v>
      </c>
      <c r="K41" s="35">
        <v>0</v>
      </c>
      <c r="L41" s="33">
        <v>0</v>
      </c>
      <c r="M41" s="33">
        <v>0</v>
      </c>
      <c r="N41" s="34">
        <v>0</v>
      </c>
      <c r="O41" s="34">
        <v>0</v>
      </c>
      <c r="P41" s="35">
        <v>0</v>
      </c>
      <c r="Q41" s="32">
        <v>0</v>
      </c>
      <c r="R41" s="33">
        <v>0</v>
      </c>
      <c r="S41" s="36">
        <v>0</v>
      </c>
      <c r="T41" s="36">
        <v>0</v>
      </c>
      <c r="U41" s="37">
        <v>0</v>
      </c>
      <c r="V41" s="35">
        <v>0</v>
      </c>
      <c r="W41" s="33">
        <v>0</v>
      </c>
      <c r="X41" s="33">
        <v>0</v>
      </c>
      <c r="Y41" s="36">
        <v>0</v>
      </c>
      <c r="Z41" s="36">
        <v>0</v>
      </c>
      <c r="AA41" s="35">
        <v>0</v>
      </c>
      <c r="AB41" s="38" t="s">
        <v>64</v>
      </c>
      <c r="AC41" s="42"/>
      <c r="AD41" s="40"/>
    </row>
    <row r="42" spans="1:30" s="41" customFormat="1">
      <c r="A42" s="28">
        <v>27</v>
      </c>
      <c r="B42" s="29" t="s">
        <v>74</v>
      </c>
      <c r="C42" s="30">
        <v>44466</v>
      </c>
      <c r="D42" s="31">
        <v>2839</v>
      </c>
      <c r="E42" s="31">
        <v>63037</v>
      </c>
      <c r="F42" s="31">
        <v>3879</v>
      </c>
      <c r="G42" s="32">
        <v>5</v>
      </c>
      <c r="H42" s="33">
        <v>0</v>
      </c>
      <c r="I42" s="34">
        <v>3</v>
      </c>
      <c r="J42" s="34">
        <v>2</v>
      </c>
      <c r="K42" s="35">
        <v>10</v>
      </c>
      <c r="L42" s="33">
        <v>0</v>
      </c>
      <c r="M42" s="33">
        <v>0</v>
      </c>
      <c r="N42" s="34">
        <v>150</v>
      </c>
      <c r="O42" s="34">
        <v>10</v>
      </c>
      <c r="P42" s="35">
        <v>160</v>
      </c>
      <c r="Q42" s="32">
        <v>0</v>
      </c>
      <c r="R42" s="33">
        <v>0</v>
      </c>
      <c r="S42" s="36">
        <v>147</v>
      </c>
      <c r="T42" s="36">
        <v>3</v>
      </c>
      <c r="U42" s="37">
        <v>0</v>
      </c>
      <c r="V42" s="35">
        <v>150</v>
      </c>
      <c r="W42" s="33">
        <v>20</v>
      </c>
      <c r="X42" s="33">
        <v>0</v>
      </c>
      <c r="Y42" s="36">
        <v>0</v>
      </c>
      <c r="Z42" s="36">
        <v>0</v>
      </c>
      <c r="AA42" s="35">
        <v>20</v>
      </c>
      <c r="AB42" s="38"/>
      <c r="AC42" s="42"/>
      <c r="AD42" s="40" t="s">
        <v>75</v>
      </c>
    </row>
    <row r="43" spans="1:30" s="41" customFormat="1">
      <c r="A43" s="28">
        <v>28</v>
      </c>
      <c r="B43" s="29" t="s">
        <v>76</v>
      </c>
      <c r="C43" s="30">
        <v>44485</v>
      </c>
      <c r="D43" s="31">
        <v>1052</v>
      </c>
      <c r="E43" s="31">
        <v>64894</v>
      </c>
      <c r="F43" s="31">
        <v>1666</v>
      </c>
      <c r="G43" s="32">
        <v>0</v>
      </c>
      <c r="H43" s="33">
        <v>0</v>
      </c>
      <c r="I43" s="34">
        <v>0</v>
      </c>
      <c r="J43" s="34">
        <v>1</v>
      </c>
      <c r="K43" s="35">
        <v>1</v>
      </c>
      <c r="L43" s="33">
        <v>0</v>
      </c>
      <c r="M43" s="33">
        <v>0</v>
      </c>
      <c r="N43" s="34">
        <v>160</v>
      </c>
      <c r="O43" s="34">
        <v>0</v>
      </c>
      <c r="P43" s="35">
        <v>160</v>
      </c>
      <c r="Q43" s="32">
        <v>0</v>
      </c>
      <c r="R43" s="33">
        <v>0</v>
      </c>
      <c r="S43" s="36">
        <v>61</v>
      </c>
      <c r="T43" s="36">
        <v>3</v>
      </c>
      <c r="U43" s="37">
        <v>0</v>
      </c>
      <c r="V43" s="35">
        <v>64</v>
      </c>
      <c r="W43" s="33">
        <v>0</v>
      </c>
      <c r="X43" s="33">
        <v>0</v>
      </c>
      <c r="Y43" s="36">
        <v>0</v>
      </c>
      <c r="Z43" s="36">
        <v>0</v>
      </c>
      <c r="AA43" s="35">
        <v>0</v>
      </c>
      <c r="AB43" s="38"/>
      <c r="AC43" s="42"/>
      <c r="AD43" s="40" t="s">
        <v>77</v>
      </c>
    </row>
    <row r="44" spans="1:30" s="41" customFormat="1">
      <c r="A44" s="28">
        <v>29</v>
      </c>
      <c r="B44" s="29" t="s">
        <v>78</v>
      </c>
      <c r="C44" s="30">
        <v>44496</v>
      </c>
      <c r="D44" s="31">
        <v>514</v>
      </c>
      <c r="E44" s="31">
        <v>40078</v>
      </c>
      <c r="F44" s="31">
        <v>1280</v>
      </c>
      <c r="G44" s="32">
        <v>0</v>
      </c>
      <c r="H44" s="33">
        <v>0</v>
      </c>
      <c r="I44" s="34">
        <v>2</v>
      </c>
      <c r="J44" s="34">
        <v>1</v>
      </c>
      <c r="K44" s="35">
        <v>3</v>
      </c>
      <c r="L44" s="33">
        <v>0</v>
      </c>
      <c r="M44" s="33">
        <v>0</v>
      </c>
      <c r="N44" s="34">
        <v>70</v>
      </c>
      <c r="O44" s="34">
        <v>0</v>
      </c>
      <c r="P44" s="35">
        <v>70</v>
      </c>
      <c r="Q44" s="32">
        <v>10</v>
      </c>
      <c r="R44" s="33">
        <v>0</v>
      </c>
      <c r="S44" s="36">
        <v>36</v>
      </c>
      <c r="T44" s="36">
        <v>4</v>
      </c>
      <c r="U44" s="37">
        <v>0</v>
      </c>
      <c r="V44" s="35">
        <v>50</v>
      </c>
      <c r="W44" s="33">
        <v>0</v>
      </c>
      <c r="X44" s="33">
        <v>0</v>
      </c>
      <c r="Y44" s="36">
        <v>0</v>
      </c>
      <c r="Z44" s="36">
        <v>0</v>
      </c>
      <c r="AA44" s="35">
        <v>0</v>
      </c>
      <c r="AB44" s="38"/>
      <c r="AC44" s="42"/>
      <c r="AD44" s="40" t="s">
        <v>79</v>
      </c>
    </row>
    <row r="45" spans="1:30" s="41" customFormat="1">
      <c r="A45" s="28">
        <v>30</v>
      </c>
      <c r="B45" s="29" t="s">
        <v>335</v>
      </c>
      <c r="C45" s="30">
        <v>44506</v>
      </c>
      <c r="D45" s="31">
        <v>139</v>
      </c>
      <c r="E45" s="31">
        <v>51547</v>
      </c>
      <c r="F45" s="31">
        <v>934</v>
      </c>
      <c r="G45" s="32">
        <v>1</v>
      </c>
      <c r="H45" s="33">
        <v>0</v>
      </c>
      <c r="I45" s="34">
        <v>1</v>
      </c>
      <c r="J45" s="34">
        <v>2</v>
      </c>
      <c r="K45" s="35">
        <v>4</v>
      </c>
      <c r="L45" s="33">
        <v>0</v>
      </c>
      <c r="M45" s="33">
        <v>0</v>
      </c>
      <c r="N45" s="34">
        <v>0</v>
      </c>
      <c r="O45" s="34">
        <v>72</v>
      </c>
      <c r="P45" s="35">
        <v>72</v>
      </c>
      <c r="Q45" s="32">
        <v>0</v>
      </c>
      <c r="R45" s="33">
        <v>0</v>
      </c>
      <c r="S45" s="36">
        <v>26</v>
      </c>
      <c r="T45" s="36">
        <v>14</v>
      </c>
      <c r="U45" s="37">
        <v>0</v>
      </c>
      <c r="V45" s="35">
        <v>40</v>
      </c>
      <c r="W45" s="33">
        <v>47</v>
      </c>
      <c r="X45" s="33">
        <v>0</v>
      </c>
      <c r="Y45" s="36">
        <v>3</v>
      </c>
      <c r="Z45" s="36">
        <v>0</v>
      </c>
      <c r="AA45" s="35">
        <v>50</v>
      </c>
      <c r="AB45" s="38"/>
      <c r="AC45" s="42"/>
      <c r="AD45" s="40" t="s">
        <v>348</v>
      </c>
    </row>
    <row r="46" spans="1:30" s="41" customFormat="1">
      <c r="A46" s="28">
        <v>31</v>
      </c>
      <c r="B46" s="29" t="s">
        <v>349</v>
      </c>
      <c r="C46" s="30">
        <v>44520</v>
      </c>
      <c r="D46" s="31">
        <v>454</v>
      </c>
      <c r="E46" s="31">
        <v>19154</v>
      </c>
      <c r="F46" s="31">
        <v>901</v>
      </c>
      <c r="G46" s="32">
        <v>0</v>
      </c>
      <c r="H46" s="33">
        <v>0</v>
      </c>
      <c r="I46" s="34">
        <v>0</v>
      </c>
      <c r="J46" s="34">
        <v>0</v>
      </c>
      <c r="K46" s="35">
        <v>0</v>
      </c>
      <c r="L46" s="33">
        <v>0</v>
      </c>
      <c r="M46" s="33">
        <v>0</v>
      </c>
      <c r="N46" s="34">
        <v>0</v>
      </c>
      <c r="O46" s="34">
        <v>0</v>
      </c>
      <c r="P46" s="35">
        <v>0</v>
      </c>
      <c r="Q46" s="32">
        <v>0</v>
      </c>
      <c r="R46" s="33">
        <v>0</v>
      </c>
      <c r="S46" s="36">
        <v>33</v>
      </c>
      <c r="T46" s="36">
        <v>4</v>
      </c>
      <c r="U46" s="37">
        <v>0</v>
      </c>
      <c r="V46" s="35">
        <v>37</v>
      </c>
      <c r="W46" s="33">
        <v>20</v>
      </c>
      <c r="X46" s="33">
        <v>0</v>
      </c>
      <c r="Y46" s="36">
        <v>0</v>
      </c>
      <c r="Z46" s="36">
        <v>0</v>
      </c>
      <c r="AA46" s="35">
        <v>20</v>
      </c>
      <c r="AB46" s="38"/>
      <c r="AC46" s="42"/>
      <c r="AD46" s="40" t="s">
        <v>347</v>
      </c>
    </row>
    <row r="47" spans="1:30" s="41" customFormat="1">
      <c r="A47" s="28">
        <v>32</v>
      </c>
      <c r="B47" s="29" t="s">
        <v>351</v>
      </c>
      <c r="C47" s="30">
        <v>44533</v>
      </c>
      <c r="D47" s="31">
        <v>1066</v>
      </c>
      <c r="E47" s="31">
        <v>28845</v>
      </c>
      <c r="F47" s="31">
        <v>1626</v>
      </c>
      <c r="G47" s="32">
        <v>1</v>
      </c>
      <c r="H47" s="33">
        <v>0</v>
      </c>
      <c r="I47" s="34">
        <v>2</v>
      </c>
      <c r="J47" s="34">
        <v>0</v>
      </c>
      <c r="K47" s="35">
        <v>3</v>
      </c>
      <c r="L47" s="33">
        <v>0</v>
      </c>
      <c r="M47" s="33">
        <v>0</v>
      </c>
      <c r="N47" s="34">
        <v>0</v>
      </c>
      <c r="O47" s="34">
        <v>0</v>
      </c>
      <c r="P47" s="35">
        <v>0</v>
      </c>
      <c r="Q47" s="32">
        <v>0</v>
      </c>
      <c r="R47" s="33">
        <v>0</v>
      </c>
      <c r="S47" s="36">
        <v>65</v>
      </c>
      <c r="T47" s="36">
        <v>0</v>
      </c>
      <c r="U47" s="37">
        <v>0</v>
      </c>
      <c r="V47" s="35">
        <v>65</v>
      </c>
      <c r="W47" s="33">
        <v>0</v>
      </c>
      <c r="X47" s="33">
        <v>0</v>
      </c>
      <c r="Y47" s="36">
        <v>0</v>
      </c>
      <c r="Z47" s="36">
        <v>0</v>
      </c>
      <c r="AA47" s="35">
        <v>0</v>
      </c>
      <c r="AB47" s="38"/>
      <c r="AC47" s="42"/>
      <c r="AD47" s="40" t="s">
        <v>359</v>
      </c>
    </row>
    <row r="48" spans="1:30" s="41" customFormat="1" ht="30.6">
      <c r="A48" s="28">
        <v>33</v>
      </c>
      <c r="B48" s="29" t="s">
        <v>352</v>
      </c>
      <c r="C48" s="30">
        <v>44541</v>
      </c>
      <c r="D48" s="31">
        <v>0</v>
      </c>
      <c r="E48" s="31">
        <v>155</v>
      </c>
      <c r="F48" s="31">
        <v>2422</v>
      </c>
      <c r="G48" s="32">
        <v>0</v>
      </c>
      <c r="H48" s="33">
        <v>0</v>
      </c>
      <c r="I48" s="34">
        <v>0</v>
      </c>
      <c r="J48" s="34">
        <v>0</v>
      </c>
      <c r="K48" s="35">
        <v>0</v>
      </c>
      <c r="L48" s="33">
        <v>0</v>
      </c>
      <c r="M48" s="33">
        <v>0</v>
      </c>
      <c r="N48" s="34">
        <v>0</v>
      </c>
      <c r="O48" s="34">
        <v>0</v>
      </c>
      <c r="P48" s="35">
        <v>0</v>
      </c>
      <c r="Q48" s="32">
        <v>0</v>
      </c>
      <c r="R48" s="33">
        <v>0</v>
      </c>
      <c r="S48" s="36">
        <v>0</v>
      </c>
      <c r="T48" s="36">
        <v>0</v>
      </c>
      <c r="U48" s="37">
        <v>0</v>
      </c>
      <c r="V48" s="35">
        <v>0</v>
      </c>
      <c r="W48" s="33">
        <v>0</v>
      </c>
      <c r="X48" s="33">
        <v>0</v>
      </c>
      <c r="Y48" s="36">
        <v>0</v>
      </c>
      <c r="Z48" s="36">
        <v>0</v>
      </c>
      <c r="AA48" s="35">
        <v>0</v>
      </c>
      <c r="AB48" s="38" t="s">
        <v>353</v>
      </c>
      <c r="AC48" s="42"/>
      <c r="AD48" s="40"/>
    </row>
    <row r="49" spans="1:35" s="41" customFormat="1">
      <c r="A49" s="28">
        <v>34</v>
      </c>
      <c r="B49" s="29" t="s">
        <v>354</v>
      </c>
      <c r="C49" s="30">
        <v>44546</v>
      </c>
      <c r="D49" s="31">
        <v>794</v>
      </c>
      <c r="E49" s="31">
        <v>59186</v>
      </c>
      <c r="F49" s="31">
        <v>1534</v>
      </c>
      <c r="G49" s="32">
        <v>2</v>
      </c>
      <c r="H49" s="33">
        <v>0</v>
      </c>
      <c r="I49" s="34">
        <v>1</v>
      </c>
      <c r="J49" s="34">
        <v>0</v>
      </c>
      <c r="K49" s="35">
        <v>3</v>
      </c>
      <c r="L49" s="33">
        <v>0</v>
      </c>
      <c r="M49" s="33">
        <v>0</v>
      </c>
      <c r="N49" s="34">
        <v>0</v>
      </c>
      <c r="O49" s="34">
        <v>0</v>
      </c>
      <c r="P49" s="35">
        <v>0</v>
      </c>
      <c r="Q49" s="32">
        <v>2</v>
      </c>
      <c r="R49" s="33">
        <v>0</v>
      </c>
      <c r="S49" s="36">
        <v>47</v>
      </c>
      <c r="T49" s="36">
        <v>10</v>
      </c>
      <c r="U49" s="37">
        <v>0</v>
      </c>
      <c r="V49" s="35">
        <v>59</v>
      </c>
      <c r="W49" s="33">
        <v>0</v>
      </c>
      <c r="X49" s="33">
        <v>0</v>
      </c>
      <c r="Y49" s="36">
        <v>0</v>
      </c>
      <c r="Z49" s="36">
        <v>0</v>
      </c>
      <c r="AA49" s="35">
        <v>0</v>
      </c>
      <c r="AB49" s="38"/>
      <c r="AC49" s="42"/>
      <c r="AD49" s="40" t="s">
        <v>360</v>
      </c>
    </row>
    <row r="50" spans="1:35" ht="5.0999999999999996" customHeight="1">
      <c r="A50" s="43"/>
      <c r="B50" s="43"/>
      <c r="C50" s="44"/>
      <c r="D50" s="45"/>
      <c r="E50" s="45"/>
      <c r="F50" s="45"/>
      <c r="G50" s="46"/>
      <c r="H50" s="46"/>
      <c r="I50" s="46"/>
      <c r="J50" s="46"/>
      <c r="K50" s="47"/>
      <c r="L50" s="46"/>
      <c r="M50" s="46"/>
      <c r="N50" s="46"/>
      <c r="O50" s="46"/>
      <c r="P50" s="47"/>
      <c r="Q50" s="46"/>
      <c r="R50" s="46"/>
      <c r="S50" s="46"/>
      <c r="T50" s="46"/>
      <c r="U50" s="46"/>
      <c r="V50" s="47"/>
      <c r="W50" s="46"/>
      <c r="X50" s="46"/>
      <c r="Y50" s="46"/>
      <c r="Z50" s="46"/>
      <c r="AA50" s="47"/>
      <c r="AB50" s="48"/>
      <c r="AC50" s="46"/>
      <c r="AD50" s="49"/>
      <c r="AE50" s="50"/>
      <c r="AF50" s="50"/>
      <c r="AG50" s="50"/>
      <c r="AH50" s="50"/>
      <c r="AI50" s="50"/>
    </row>
    <row r="51" spans="1:35" ht="15.9" customHeight="1">
      <c r="A51" s="246" t="s">
        <v>80</v>
      </c>
      <c r="B51" s="246"/>
      <c r="C51" s="246"/>
      <c r="D51" s="51">
        <f>SUM(D16:D50)</f>
        <v>53148</v>
      </c>
      <c r="E51" s="51">
        <f t="shared" ref="E51:AA51" si="0">SUM(E16:E50)</f>
        <v>1378232</v>
      </c>
      <c r="F51" s="51">
        <f t="shared" si="0"/>
        <v>122012</v>
      </c>
      <c r="G51" s="52">
        <f t="shared" si="0"/>
        <v>101</v>
      </c>
      <c r="H51" s="53">
        <f t="shared" si="0"/>
        <v>0</v>
      </c>
      <c r="I51" s="54">
        <f t="shared" si="0"/>
        <v>42</v>
      </c>
      <c r="J51" s="54">
        <f t="shared" si="0"/>
        <v>9</v>
      </c>
      <c r="K51" s="51">
        <f t="shared" si="0"/>
        <v>152</v>
      </c>
      <c r="L51" s="55">
        <f t="shared" si="0"/>
        <v>169</v>
      </c>
      <c r="M51" s="55">
        <f t="shared" si="0"/>
        <v>0</v>
      </c>
      <c r="N51" s="54">
        <f t="shared" si="0"/>
        <v>2235</v>
      </c>
      <c r="O51" s="56">
        <f t="shared" si="0"/>
        <v>210</v>
      </c>
      <c r="P51" s="51">
        <f t="shared" si="0"/>
        <v>2614</v>
      </c>
      <c r="Q51" s="57">
        <f t="shared" si="0"/>
        <v>376</v>
      </c>
      <c r="R51" s="55">
        <f t="shared" si="0"/>
        <v>0</v>
      </c>
      <c r="S51" s="54">
        <f t="shared" si="0"/>
        <v>2422</v>
      </c>
      <c r="T51" s="54">
        <f t="shared" si="0"/>
        <v>192</v>
      </c>
      <c r="U51" s="58">
        <f t="shared" si="0"/>
        <v>0</v>
      </c>
      <c r="V51" s="51">
        <f t="shared" si="0"/>
        <v>2990</v>
      </c>
      <c r="W51" s="55">
        <f t="shared" si="0"/>
        <v>123</v>
      </c>
      <c r="X51" s="55">
        <f t="shared" si="0"/>
        <v>0</v>
      </c>
      <c r="Y51" s="54">
        <f t="shared" si="0"/>
        <v>12</v>
      </c>
      <c r="Z51" s="54">
        <f t="shared" si="0"/>
        <v>50</v>
      </c>
      <c r="AA51" s="59">
        <f t="shared" si="0"/>
        <v>185</v>
      </c>
      <c r="AB51" s="60"/>
      <c r="AC51" s="61"/>
      <c r="AD51" s="62"/>
    </row>
    <row r="52" spans="1:35" ht="5.0999999999999996" customHeight="1">
      <c r="A52" s="63"/>
      <c r="B52" s="63"/>
      <c r="C52" s="63"/>
      <c r="D52" s="64"/>
      <c r="E52" s="64"/>
      <c r="F52" s="64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6"/>
      <c r="AC52" s="67"/>
      <c r="AD52" s="62"/>
    </row>
  </sheetData>
  <mergeCells count="6">
    <mergeCell ref="W14:AA14"/>
    <mergeCell ref="A51:C51"/>
    <mergeCell ref="A10:C10"/>
    <mergeCell ref="G14:K14"/>
    <mergeCell ref="L14:P14"/>
    <mergeCell ref="Q14:V14"/>
  </mergeCells>
  <pageMargins left="0.39374999999999999" right="0.23611111111111099" top="0.23611111111111099" bottom="0.171527777777778" header="0.511811023622047" footer="0"/>
  <pageSetup paperSize="5" scale="82" orientation="landscape" horizontalDpi="300" verticalDpi="300" r:id="rId1"/>
  <headerFooter differentFirst="1">
    <oddFooter>&amp;C&amp;"Consolas,Normal"&amp;8Form.1034 - 22/11/00
&amp;"Arial,Normal"Terminal de Contenedores del Puerto de Bahía Blanca - T. S. P. Patagonia Norte S.A. -  Pcia. de Buenos Aires - República Argentina</oddFooter>
  </headerFooter>
  <colBreaks count="1" manualBreakCount="1">
    <brk id="2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0:AMJ50"/>
  <sheetViews>
    <sheetView showGridLines="0" zoomScaleNormal="100" workbookViewId="0">
      <selection activeCell="F1" sqref="F1"/>
    </sheetView>
  </sheetViews>
  <sheetFormatPr baseColWidth="10" defaultColWidth="11.44140625" defaultRowHeight="13.2"/>
  <cols>
    <col min="1" max="1" width="21.88671875" style="6" customWidth="1"/>
    <col min="2" max="2" width="9.44140625" style="6" customWidth="1"/>
    <col min="3" max="3" width="11.109375" style="6" customWidth="1"/>
    <col min="4" max="4" width="11.44140625" style="6"/>
    <col min="5" max="5" width="11.6640625" style="6" customWidth="1"/>
    <col min="6" max="6" width="3.44140625" style="6" customWidth="1"/>
    <col min="7" max="7" width="45.44140625" style="6" customWidth="1"/>
    <col min="8" max="1024" width="11.44140625" style="6"/>
  </cols>
  <sheetData>
    <row r="10" spans="1:11">
      <c r="A10" s="11" t="s">
        <v>81</v>
      </c>
      <c r="B10" s="7"/>
      <c r="C10" s="7"/>
      <c r="D10" s="7"/>
      <c r="E10" s="12" t="str">
        <f>Principal!$C$13</f>
        <v>Datos al 31/12/2021</v>
      </c>
      <c r="F10" s="12"/>
      <c r="G10" s="7"/>
    </row>
    <row r="11" spans="1:11">
      <c r="A11" s="7"/>
      <c r="B11" s="7"/>
      <c r="C11" s="7"/>
      <c r="D11" s="7"/>
      <c r="E11" s="7"/>
      <c r="F11" s="7"/>
      <c r="G11" s="7"/>
    </row>
    <row r="12" spans="1:11">
      <c r="A12" s="15" t="s">
        <v>82</v>
      </c>
      <c r="B12" s="25" t="s">
        <v>19</v>
      </c>
      <c r="C12" s="25" t="s">
        <v>20</v>
      </c>
      <c r="D12" s="25" t="s">
        <v>83</v>
      </c>
      <c r="E12" s="68" t="s">
        <v>84</v>
      </c>
      <c r="F12" s="68"/>
      <c r="G12" s="69" t="s">
        <v>85</v>
      </c>
    </row>
    <row r="13" spans="1:11" ht="12" customHeight="1">
      <c r="A13" s="70" t="s">
        <v>86</v>
      </c>
      <c r="B13" s="71">
        <v>18878</v>
      </c>
      <c r="C13" s="71">
        <v>103794</v>
      </c>
      <c r="D13" s="71">
        <v>24300</v>
      </c>
      <c r="E13" s="72">
        <f>+D13/$D$41</f>
        <v>0.3264637128194105</v>
      </c>
      <c r="F13" s="72"/>
      <c r="G13" s="73" t="s">
        <v>87</v>
      </c>
      <c r="I13" s="74"/>
      <c r="J13" s="75"/>
      <c r="K13" s="75"/>
    </row>
    <row r="14" spans="1:11" ht="12" customHeight="1">
      <c r="A14" s="70" t="s">
        <v>88</v>
      </c>
      <c r="B14" s="71">
        <v>14524</v>
      </c>
      <c r="C14" s="71">
        <v>871440</v>
      </c>
      <c r="D14" s="71">
        <v>21873</v>
      </c>
      <c r="E14" s="72">
        <f>+D14/$D$41</f>
        <v>0.29385764569954592</v>
      </c>
      <c r="F14" s="72"/>
      <c r="G14" s="73" t="s">
        <v>89</v>
      </c>
      <c r="I14" s="74"/>
      <c r="J14" s="75"/>
      <c r="K14" s="75"/>
    </row>
    <row r="15" spans="1:11" s="8" customFormat="1" ht="12" customHeight="1">
      <c r="A15" s="70" t="s">
        <v>90</v>
      </c>
      <c r="B15" s="71">
        <v>8760</v>
      </c>
      <c r="C15" s="71">
        <v>8760</v>
      </c>
      <c r="D15" s="71">
        <v>6564</v>
      </c>
      <c r="E15" s="72">
        <f>+D15/$D$41</f>
        <v>8.8185506623317297E-2</v>
      </c>
      <c r="F15" s="72"/>
      <c r="G15" s="73" t="s">
        <v>91</v>
      </c>
      <c r="I15" s="76"/>
      <c r="J15" s="77"/>
      <c r="K15" s="77"/>
    </row>
    <row r="16" spans="1:11" ht="12" customHeight="1">
      <c r="A16" s="70" t="s">
        <v>92</v>
      </c>
      <c r="B16" s="71">
        <v>7106</v>
      </c>
      <c r="C16" s="71">
        <v>7106</v>
      </c>
      <c r="D16" s="71">
        <v>5329</v>
      </c>
      <c r="E16" s="72">
        <f>+D16/$D$41</f>
        <v>7.159362656850364E-2</v>
      </c>
      <c r="F16" s="72"/>
      <c r="G16" s="73" t="s">
        <v>91</v>
      </c>
      <c r="I16" s="74"/>
      <c r="J16" s="75"/>
      <c r="K16" s="75"/>
    </row>
    <row r="17" spans="1:11" ht="12" customHeight="1">
      <c r="A17" s="78" t="s">
        <v>93</v>
      </c>
      <c r="B17" s="79">
        <v>1956</v>
      </c>
      <c r="C17" s="79">
        <v>2291</v>
      </c>
      <c r="D17" s="79">
        <v>3118</v>
      </c>
      <c r="E17" s="80">
        <f>+D17/$D$41</f>
        <v>4.1889459118144935E-2</v>
      </c>
      <c r="F17" s="80"/>
      <c r="G17" s="81" t="s">
        <v>94</v>
      </c>
      <c r="I17" s="74"/>
      <c r="J17" s="75"/>
      <c r="K17" s="75"/>
    </row>
    <row r="18" spans="1:11">
      <c r="A18" s="70" t="s">
        <v>95</v>
      </c>
      <c r="B18" s="71">
        <v>0</v>
      </c>
      <c r="C18" s="71">
        <v>103</v>
      </c>
      <c r="D18" s="71">
        <v>2505</v>
      </c>
      <c r="E18" s="72">
        <f>+D18/$D$41</f>
        <v>3.3653975333852809E-2</v>
      </c>
      <c r="F18" s="72"/>
      <c r="G18" s="73" t="s">
        <v>96</v>
      </c>
    </row>
    <row r="19" spans="1:11">
      <c r="A19" s="70" t="s">
        <v>99</v>
      </c>
      <c r="B19" s="71">
        <v>324</v>
      </c>
      <c r="C19" s="71">
        <v>1298</v>
      </c>
      <c r="D19" s="71">
        <v>1625</v>
      </c>
      <c r="E19" s="72">
        <f>+D19/$D$41</f>
        <v>2.1831421124754818E-2</v>
      </c>
      <c r="F19" s="72"/>
      <c r="G19" s="73" t="s">
        <v>337</v>
      </c>
    </row>
    <row r="20" spans="1:11">
      <c r="A20" s="70" t="s">
        <v>105</v>
      </c>
      <c r="B20" s="71">
        <v>0</v>
      </c>
      <c r="C20" s="71">
        <v>79714</v>
      </c>
      <c r="D20" s="71">
        <v>1624</v>
      </c>
      <c r="E20" s="72">
        <f>+D20/$D$41</f>
        <v>2.1817986404062659E-2</v>
      </c>
      <c r="F20" s="72"/>
      <c r="G20" s="73" t="s">
        <v>106</v>
      </c>
    </row>
    <row r="21" spans="1:11">
      <c r="A21" s="70" t="s">
        <v>97</v>
      </c>
      <c r="B21" s="71">
        <v>0</v>
      </c>
      <c r="C21" s="71">
        <v>111273</v>
      </c>
      <c r="D21" s="71">
        <v>1545</v>
      </c>
      <c r="E21" s="72">
        <f>+D21/$D$41</f>
        <v>2.0756643469382271E-2</v>
      </c>
      <c r="F21" s="72"/>
      <c r="G21" s="73" t="s">
        <v>98</v>
      </c>
    </row>
    <row r="22" spans="1:11">
      <c r="A22" s="70" t="s">
        <v>100</v>
      </c>
      <c r="B22" s="71">
        <v>0</v>
      </c>
      <c r="C22" s="71">
        <v>54</v>
      </c>
      <c r="D22" s="71">
        <v>1298</v>
      </c>
      <c r="E22" s="72">
        <f>+D22/$D$41</f>
        <v>1.7438267458419539E-2</v>
      </c>
      <c r="F22" s="72"/>
      <c r="G22" s="73" t="s">
        <v>96</v>
      </c>
    </row>
    <row r="23" spans="1:11">
      <c r="A23" s="70" t="s">
        <v>101</v>
      </c>
      <c r="B23" s="71">
        <v>448</v>
      </c>
      <c r="C23" s="71">
        <v>448</v>
      </c>
      <c r="D23" s="71">
        <v>723</v>
      </c>
      <c r="E23" s="72">
        <f>+D23/$D$41</f>
        <v>9.7133030604293728E-3</v>
      </c>
      <c r="F23" s="72"/>
      <c r="G23" s="73" t="s">
        <v>102</v>
      </c>
    </row>
    <row r="24" spans="1:11">
      <c r="A24" s="70" t="s">
        <v>103</v>
      </c>
      <c r="B24" s="71">
        <v>0</v>
      </c>
      <c r="C24" s="71">
        <v>28800</v>
      </c>
      <c r="D24" s="71">
        <v>720</v>
      </c>
      <c r="E24" s="72">
        <f>+D24/$D$41</f>
        <v>9.6729988983529028E-3</v>
      </c>
      <c r="F24" s="72"/>
      <c r="G24" s="73" t="s">
        <v>104</v>
      </c>
    </row>
    <row r="25" spans="1:11">
      <c r="A25" s="70" t="s">
        <v>336</v>
      </c>
      <c r="B25" s="71">
        <v>0</v>
      </c>
      <c r="C25" s="71">
        <v>52581</v>
      </c>
      <c r="D25" s="71">
        <v>701</v>
      </c>
      <c r="E25" s="72">
        <f>+D25/$D$41</f>
        <v>9.4177392052019245E-3</v>
      </c>
      <c r="F25" s="72"/>
      <c r="G25" s="73" t="s">
        <v>108</v>
      </c>
    </row>
    <row r="26" spans="1:11">
      <c r="A26" s="70" t="s">
        <v>107</v>
      </c>
      <c r="B26" s="71">
        <v>0</v>
      </c>
      <c r="C26" s="71">
        <v>36193</v>
      </c>
      <c r="D26" s="71">
        <v>487</v>
      </c>
      <c r="E26" s="72">
        <f>+D26/$D$41</f>
        <v>6.5427089770803666E-3</v>
      </c>
      <c r="F26" s="72"/>
      <c r="G26" s="73" t="s">
        <v>108</v>
      </c>
    </row>
    <row r="27" spans="1:11">
      <c r="A27" s="70" t="s">
        <v>109</v>
      </c>
      <c r="B27" s="71">
        <v>284</v>
      </c>
      <c r="C27" s="71">
        <v>284</v>
      </c>
      <c r="D27" s="71">
        <v>439</v>
      </c>
      <c r="E27" s="72">
        <f>+D27/$D$41</f>
        <v>5.8978423838568399E-3</v>
      </c>
      <c r="F27" s="72"/>
      <c r="G27" s="73" t="s">
        <v>102</v>
      </c>
    </row>
    <row r="28" spans="1:11">
      <c r="A28" s="70" t="s">
        <v>110</v>
      </c>
      <c r="B28" s="71">
        <v>145</v>
      </c>
      <c r="C28" s="71">
        <v>153</v>
      </c>
      <c r="D28" s="71">
        <v>423</v>
      </c>
      <c r="E28" s="72">
        <f>+D28/$D$41</f>
        <v>5.6828868527823307E-3</v>
      </c>
      <c r="F28" s="72"/>
      <c r="G28" s="73" t="s">
        <v>102</v>
      </c>
    </row>
    <row r="29" spans="1:11">
      <c r="A29" s="70" t="s">
        <v>113</v>
      </c>
      <c r="B29" s="71">
        <v>261</v>
      </c>
      <c r="C29" s="71">
        <v>37090</v>
      </c>
      <c r="D29" s="71">
        <v>271</v>
      </c>
      <c r="E29" s="72">
        <f>+D29/$D$41</f>
        <v>3.6408093075744954E-3</v>
      </c>
      <c r="F29" s="72"/>
      <c r="G29" s="73" t="s">
        <v>114</v>
      </c>
    </row>
    <row r="30" spans="1:11">
      <c r="A30" s="70" t="s">
        <v>111</v>
      </c>
      <c r="B30" s="71">
        <v>0</v>
      </c>
      <c r="C30" s="71">
        <v>13</v>
      </c>
      <c r="D30" s="71">
        <v>255</v>
      </c>
      <c r="E30" s="72">
        <f>+D30/$D$41</f>
        <v>3.4258537764999867E-3</v>
      </c>
      <c r="F30" s="72"/>
      <c r="G30" s="73" t="s">
        <v>112</v>
      </c>
    </row>
    <row r="31" spans="1:11">
      <c r="A31" s="70" t="s">
        <v>115</v>
      </c>
      <c r="B31" s="71">
        <v>146</v>
      </c>
      <c r="C31" s="71">
        <v>9525</v>
      </c>
      <c r="D31" s="71">
        <v>161</v>
      </c>
      <c r="E31" s="72">
        <f>+D31/$D$41</f>
        <v>2.1629900314372465E-3</v>
      </c>
      <c r="F31" s="72"/>
      <c r="G31" s="73" t="s">
        <v>116</v>
      </c>
    </row>
    <row r="32" spans="1:11">
      <c r="A32" s="70" t="s">
        <v>117</v>
      </c>
      <c r="B32" s="71">
        <v>50</v>
      </c>
      <c r="C32" s="71">
        <v>50</v>
      </c>
      <c r="D32" s="71">
        <v>107</v>
      </c>
      <c r="E32" s="72">
        <f>+D32/$D$41</f>
        <v>1.4375151140607787E-3</v>
      </c>
      <c r="F32" s="72"/>
      <c r="G32" s="73" t="s">
        <v>118</v>
      </c>
    </row>
    <row r="33" spans="1:7">
      <c r="A33" s="70" t="s">
        <v>119</v>
      </c>
      <c r="B33" s="71">
        <v>84</v>
      </c>
      <c r="C33" s="71">
        <v>4704</v>
      </c>
      <c r="D33" s="71">
        <v>93</v>
      </c>
      <c r="E33" s="72">
        <f>+D33/$D$41</f>
        <v>1.2494290243705833E-3</v>
      </c>
      <c r="F33" s="72"/>
      <c r="G33" s="73" t="s">
        <v>120</v>
      </c>
    </row>
    <row r="34" spans="1:7">
      <c r="A34" s="70" t="s">
        <v>121</v>
      </c>
      <c r="B34" s="71">
        <v>0</v>
      </c>
      <c r="C34" s="71">
        <v>6000</v>
      </c>
      <c r="D34" s="71">
        <v>60</v>
      </c>
      <c r="E34" s="72">
        <f>+D34/$D$41</f>
        <v>8.0608324152940864E-4</v>
      </c>
      <c r="F34" s="72"/>
      <c r="G34" s="73" t="s">
        <v>122</v>
      </c>
    </row>
    <row r="35" spans="1:7">
      <c r="A35" s="70" t="s">
        <v>123</v>
      </c>
      <c r="B35" s="71">
        <v>63</v>
      </c>
      <c r="C35" s="71">
        <v>2194</v>
      </c>
      <c r="D35" s="71">
        <v>58</v>
      </c>
      <c r="E35" s="72">
        <f>+D35/$D$41</f>
        <v>7.7921380014509499E-4</v>
      </c>
      <c r="F35" s="72"/>
      <c r="G35" s="73" t="s">
        <v>91</v>
      </c>
    </row>
    <row r="36" spans="1:7">
      <c r="A36" s="70" t="s">
        <v>124</v>
      </c>
      <c r="B36" s="71">
        <v>60</v>
      </c>
      <c r="C36" s="71">
        <v>4200</v>
      </c>
      <c r="D36" s="71">
        <v>55</v>
      </c>
      <c r="E36" s="72">
        <f>+D36/$D$41</f>
        <v>7.3890963806862457E-4</v>
      </c>
      <c r="F36" s="72"/>
      <c r="G36" s="73" t="s">
        <v>125</v>
      </c>
    </row>
    <row r="37" spans="1:7">
      <c r="A37" s="70" t="s">
        <v>126</v>
      </c>
      <c r="B37" s="71">
        <v>17</v>
      </c>
      <c r="C37" s="71">
        <v>17</v>
      </c>
      <c r="D37" s="71">
        <v>27</v>
      </c>
      <c r="E37" s="72">
        <f>+D37/$D$41</f>
        <v>3.6273745868823385E-4</v>
      </c>
      <c r="F37" s="72"/>
      <c r="G37" s="73" t="s">
        <v>127</v>
      </c>
    </row>
    <row r="38" spans="1:7">
      <c r="A38" s="70" t="s">
        <v>128</v>
      </c>
      <c r="B38" s="71">
        <v>0</v>
      </c>
      <c r="C38" s="71">
        <v>2582</v>
      </c>
      <c r="D38" s="71">
        <v>26</v>
      </c>
      <c r="E38" s="72">
        <f>+D38/$D$41</f>
        <v>3.4930273799607707E-4</v>
      </c>
      <c r="F38" s="72"/>
      <c r="G38" s="73" t="s">
        <v>122</v>
      </c>
    </row>
    <row r="39" spans="1:7">
      <c r="A39" s="70" t="s">
        <v>129</v>
      </c>
      <c r="B39" s="71">
        <v>21</v>
      </c>
      <c r="C39" s="71">
        <v>2205</v>
      </c>
      <c r="D39" s="71">
        <v>24</v>
      </c>
      <c r="E39" s="72">
        <f>+D39/$D$41</f>
        <v>3.2243329661176342E-4</v>
      </c>
      <c r="F39" s="72"/>
      <c r="G39" s="73" t="s">
        <v>120</v>
      </c>
    </row>
    <row r="40" spans="1:7">
      <c r="A40" s="70" t="s">
        <v>130</v>
      </c>
      <c r="B40" s="71">
        <v>21</v>
      </c>
      <c r="C40" s="71">
        <v>1176</v>
      </c>
      <c r="D40" s="71">
        <v>23</v>
      </c>
      <c r="E40" s="72">
        <f>+D40/$D$41</f>
        <v>3.0899857591960665E-4</v>
      </c>
      <c r="F40" s="72"/>
      <c r="G40" s="73" t="s">
        <v>120</v>
      </c>
    </row>
    <row r="41" spans="1:7">
      <c r="A41" s="82" t="s">
        <v>131</v>
      </c>
      <c r="B41" s="83">
        <f>SUM(B13:B40)</f>
        <v>53148</v>
      </c>
      <c r="C41" s="83">
        <f>SUM(C13:C40)</f>
        <v>1374048</v>
      </c>
      <c r="D41" s="83">
        <f>SUM(D13:D40)</f>
        <v>74434</v>
      </c>
      <c r="E41" s="84">
        <f>SUM(E13:E40)</f>
        <v>0.99999999999999978</v>
      </c>
      <c r="F41" s="83"/>
      <c r="G41" s="83"/>
    </row>
    <row r="42" spans="1:7">
      <c r="A42" s="85"/>
      <c r="B42" s="86"/>
      <c r="C42" s="86"/>
      <c r="D42" s="86"/>
      <c r="E42" s="87"/>
      <c r="F42" s="87"/>
    </row>
    <row r="43" spans="1:7">
      <c r="A43" s="85"/>
      <c r="B43" s="86"/>
      <c r="C43" s="86"/>
      <c r="D43" s="86"/>
      <c r="E43" s="87"/>
      <c r="F43" s="87"/>
      <c r="G43" s="88"/>
    </row>
    <row r="44" spans="1:7">
      <c r="A44" s="70"/>
      <c r="B44" s="71"/>
      <c r="C44" s="71"/>
      <c r="D44" s="71"/>
      <c r="E44" s="72"/>
      <c r="F44" s="72"/>
      <c r="G44" s="89"/>
    </row>
    <row r="45" spans="1:7">
      <c r="A45" s="90"/>
      <c r="B45" s="91"/>
      <c r="C45" s="91"/>
      <c r="D45" s="91"/>
      <c r="E45" s="92"/>
      <c r="F45" s="93"/>
      <c r="G45" s="94"/>
    </row>
    <row r="46" spans="1:7">
      <c r="A46" s="70"/>
      <c r="B46" s="71"/>
      <c r="C46" s="71"/>
      <c r="D46" s="71"/>
      <c r="E46" s="72"/>
      <c r="F46" s="72"/>
      <c r="G46" s="89"/>
    </row>
    <row r="47" spans="1:7">
      <c r="A47" s="70"/>
      <c r="B47" s="71"/>
      <c r="C47" s="71"/>
      <c r="D47" s="71"/>
      <c r="E47" s="72"/>
      <c r="F47" s="72"/>
      <c r="G47" s="89"/>
    </row>
    <row r="48" spans="1:7">
      <c r="A48" s="90"/>
      <c r="B48" s="91"/>
      <c r="C48" s="91"/>
      <c r="D48" s="91"/>
      <c r="E48" s="92"/>
      <c r="F48" s="95"/>
      <c r="G48" s="94"/>
    </row>
    <row r="49" spans="1:7">
      <c r="A49" s="70"/>
      <c r="B49" s="71"/>
      <c r="C49" s="71"/>
      <c r="D49" s="71"/>
      <c r="E49" s="72"/>
      <c r="F49" s="72"/>
      <c r="G49" s="89"/>
    </row>
    <row r="50" spans="1:7">
      <c r="A50" s="90"/>
      <c r="B50" s="91"/>
      <c r="C50" s="91"/>
      <c r="D50" s="91"/>
      <c r="E50" s="92"/>
      <c r="F50" s="93"/>
      <c r="G50" s="94"/>
    </row>
  </sheetData>
  <sortState xmlns:xlrd2="http://schemas.microsoft.com/office/spreadsheetml/2017/richdata2" ref="A13:G40">
    <sortCondition descending="1" ref="D13:D40"/>
  </sortState>
  <pageMargins left="1.0236111111111099" right="0.78749999999999998" top="0.39374999999999999" bottom="0.43333333333333302" header="0.511811023622047" footer="0"/>
  <pageSetup paperSize="9" orientation="portrait" horizontalDpi="300" verticalDpi="300"/>
  <headerFooter>
    <oddFooter>&amp;C&amp;"Consolas,Normal"&amp;8Terminal de Contenedores del Puerto de Bahía Blanca - T. S. P. Patagonia Norte S.A. -  Pcia. de Buenos Aires - República Argentina
Form.1034 - 22/11/00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0:AMJ57"/>
  <sheetViews>
    <sheetView showGridLines="0" zoomScaleNormal="100" workbookViewId="0">
      <selection activeCell="G1" sqref="G1"/>
    </sheetView>
  </sheetViews>
  <sheetFormatPr baseColWidth="10" defaultColWidth="11.44140625" defaultRowHeight="13.2"/>
  <cols>
    <col min="1" max="1" width="21.88671875" style="6" customWidth="1"/>
    <col min="2" max="4" width="7.6640625" style="6" customWidth="1"/>
    <col min="5" max="5" width="8.88671875" style="6" customWidth="1"/>
    <col min="6" max="6" width="9.5546875" style="6" customWidth="1"/>
    <col min="7" max="7" width="3.44140625" style="6" customWidth="1"/>
    <col min="8" max="8" width="71.88671875" style="6" customWidth="1"/>
    <col min="9" max="1024" width="11.44140625" style="6"/>
  </cols>
  <sheetData>
    <row r="10" spans="1:12">
      <c r="A10" s="11" t="s">
        <v>132</v>
      </c>
      <c r="B10" s="11"/>
      <c r="C10" s="11"/>
      <c r="D10" s="11"/>
      <c r="E10" s="11"/>
      <c r="F10" s="12" t="str">
        <f>Principal!$C$13</f>
        <v>Datos al 31/12/2021</v>
      </c>
      <c r="G10" s="12"/>
      <c r="H10" s="7"/>
    </row>
    <row r="11" spans="1:12">
      <c r="A11" s="11"/>
      <c r="B11" s="11"/>
      <c r="C11" s="11"/>
      <c r="D11" s="11"/>
      <c r="E11" s="11"/>
      <c r="F11" s="12"/>
      <c r="G11" s="12"/>
      <c r="H11" s="7"/>
    </row>
    <row r="12" spans="1:12">
      <c r="A12" s="7"/>
      <c r="B12" s="249" t="s">
        <v>133</v>
      </c>
      <c r="C12" s="249"/>
      <c r="D12" s="249"/>
      <c r="E12" s="249"/>
      <c r="F12" s="7"/>
      <c r="G12" s="7"/>
      <c r="H12" s="7"/>
    </row>
    <row r="13" spans="1:12">
      <c r="A13" s="15" t="s">
        <v>134</v>
      </c>
      <c r="B13" s="96" t="s">
        <v>135</v>
      </c>
      <c r="C13" s="97" t="s">
        <v>136</v>
      </c>
      <c r="D13" s="98" t="s">
        <v>137</v>
      </c>
      <c r="E13" s="99" t="s">
        <v>83</v>
      </c>
      <c r="F13" s="100" t="s">
        <v>84</v>
      </c>
      <c r="G13" s="68"/>
      <c r="H13" s="69" t="s">
        <v>85</v>
      </c>
    </row>
    <row r="14" spans="1:12" ht="12" customHeight="1">
      <c r="A14" s="101" t="s">
        <v>138</v>
      </c>
      <c r="B14" s="102">
        <v>60</v>
      </c>
      <c r="C14" s="103"/>
      <c r="D14" s="104">
        <f>C14+B14</f>
        <v>60</v>
      </c>
      <c r="E14" s="105">
        <v>1727</v>
      </c>
      <c r="F14" s="106">
        <f>+E14/$E$55</f>
        <v>0.4914627205463859</v>
      </c>
      <c r="G14" s="107"/>
      <c r="H14" s="108" t="s">
        <v>139</v>
      </c>
      <c r="J14" s="74"/>
      <c r="K14" s="75"/>
      <c r="L14" s="75"/>
    </row>
    <row r="15" spans="1:12" ht="12" customHeight="1">
      <c r="A15" s="101" t="s">
        <v>140</v>
      </c>
      <c r="B15" s="102">
        <v>10</v>
      </c>
      <c r="C15" s="103">
        <v>1</v>
      </c>
      <c r="D15" s="104">
        <f>C15+B15</f>
        <v>11</v>
      </c>
      <c r="E15" s="105">
        <v>316</v>
      </c>
      <c r="F15" s="106">
        <f>+E15/$E$55</f>
        <v>8.9926010244735344E-2</v>
      </c>
      <c r="G15" s="107"/>
      <c r="H15" s="108" t="s">
        <v>141</v>
      </c>
      <c r="J15" s="74"/>
      <c r="K15" s="75"/>
      <c r="L15" s="75"/>
    </row>
    <row r="16" spans="1:12" ht="12" customHeight="1">
      <c r="A16" s="101" t="s">
        <v>142</v>
      </c>
      <c r="B16" s="102">
        <v>7</v>
      </c>
      <c r="C16" s="103"/>
      <c r="D16" s="104">
        <f>C16+B16</f>
        <v>7</v>
      </c>
      <c r="E16" s="105">
        <v>176</v>
      </c>
      <c r="F16" s="106">
        <f>+E16/$E$55</f>
        <v>5.0085372794536141E-2</v>
      </c>
      <c r="G16" s="107"/>
      <c r="H16" s="108" t="s">
        <v>143</v>
      </c>
      <c r="J16" s="74"/>
      <c r="K16" s="75"/>
      <c r="L16" s="75"/>
    </row>
    <row r="17" spans="1:12" ht="12" customHeight="1">
      <c r="A17" s="101" t="s">
        <v>156</v>
      </c>
      <c r="B17" s="102"/>
      <c r="C17" s="103">
        <v>4</v>
      </c>
      <c r="D17" s="104">
        <f>C17+B17</f>
        <v>4</v>
      </c>
      <c r="E17" s="105">
        <v>114</v>
      </c>
      <c r="F17" s="106">
        <f>+E17/$E$55</f>
        <v>3.2441661923733635E-2</v>
      </c>
      <c r="G17" s="107"/>
      <c r="H17" s="108" t="s">
        <v>339</v>
      </c>
      <c r="J17" s="74"/>
      <c r="K17" s="75"/>
      <c r="L17" s="75"/>
    </row>
    <row r="18" spans="1:12" ht="12" customHeight="1">
      <c r="A18" s="101" t="s">
        <v>144</v>
      </c>
      <c r="B18" s="102"/>
      <c r="C18" s="103">
        <v>4</v>
      </c>
      <c r="D18" s="104">
        <f>C18+B18</f>
        <v>4</v>
      </c>
      <c r="E18" s="105">
        <v>99</v>
      </c>
      <c r="F18" s="106">
        <f>+E18/$E$55</f>
        <v>2.8173022196926578E-2</v>
      </c>
      <c r="G18" s="107"/>
      <c r="H18" s="108" t="s">
        <v>145</v>
      </c>
      <c r="J18" s="74"/>
      <c r="K18" s="75"/>
      <c r="L18" s="75"/>
    </row>
    <row r="19" spans="1:12" ht="12" customHeight="1">
      <c r="A19" s="101" t="s">
        <v>146</v>
      </c>
      <c r="B19" s="102"/>
      <c r="C19" s="103">
        <v>3</v>
      </c>
      <c r="D19" s="104">
        <f>C19+B19</f>
        <v>3</v>
      </c>
      <c r="E19" s="105">
        <v>97</v>
      </c>
      <c r="F19" s="106">
        <f>+E19/$E$55</f>
        <v>2.7603870233352305E-2</v>
      </c>
      <c r="G19" s="107"/>
      <c r="H19" s="108" t="s">
        <v>147</v>
      </c>
      <c r="J19" s="74"/>
      <c r="K19" s="75"/>
      <c r="L19" s="75"/>
    </row>
    <row r="20" spans="1:12" ht="12" customHeight="1">
      <c r="A20" s="101" t="s">
        <v>157</v>
      </c>
      <c r="B20" s="102">
        <v>3</v>
      </c>
      <c r="C20" s="103"/>
      <c r="D20" s="104">
        <f>C20+B20</f>
        <v>3</v>
      </c>
      <c r="E20" s="105">
        <v>81</v>
      </c>
      <c r="F20" s="106">
        <f>+E20/$E$55</f>
        <v>2.3050654524758109E-2</v>
      </c>
      <c r="G20" s="107"/>
      <c r="H20" s="108" t="s">
        <v>358</v>
      </c>
      <c r="J20" s="74"/>
      <c r="K20" s="75"/>
      <c r="L20" s="75"/>
    </row>
    <row r="21" spans="1:12" ht="12" customHeight="1">
      <c r="A21" s="101" t="s">
        <v>148</v>
      </c>
      <c r="B21" s="102">
        <v>3</v>
      </c>
      <c r="C21" s="103"/>
      <c r="D21" s="104">
        <f>C21+B21</f>
        <v>3</v>
      </c>
      <c r="E21" s="105">
        <v>79</v>
      </c>
      <c r="F21" s="106">
        <f>+E21/$E$55</f>
        <v>2.2481502561183836E-2</v>
      </c>
      <c r="G21" s="107"/>
      <c r="H21" s="108" t="s">
        <v>149</v>
      </c>
      <c r="J21" s="74"/>
      <c r="K21" s="75"/>
      <c r="L21" s="75"/>
    </row>
    <row r="22" spans="1:12" ht="12" customHeight="1">
      <c r="A22" s="101" t="s">
        <v>150</v>
      </c>
      <c r="B22" s="102">
        <v>2</v>
      </c>
      <c r="C22" s="103">
        <v>1</v>
      </c>
      <c r="D22" s="104">
        <f>C22+B22</f>
        <v>3</v>
      </c>
      <c r="E22" s="105">
        <v>70</v>
      </c>
      <c r="F22" s="106">
        <f>+E22/$E$55</f>
        <v>1.9920318725099601E-2</v>
      </c>
      <c r="G22" s="107"/>
      <c r="H22" s="108" t="s">
        <v>151</v>
      </c>
      <c r="J22" s="74"/>
      <c r="K22" s="75"/>
      <c r="L22" s="75"/>
    </row>
    <row r="23" spans="1:12" ht="12" customHeight="1">
      <c r="A23" s="101" t="s">
        <v>152</v>
      </c>
      <c r="B23" s="102"/>
      <c r="C23" s="103">
        <v>2</v>
      </c>
      <c r="D23" s="104">
        <f>C23+B23</f>
        <v>2</v>
      </c>
      <c r="E23" s="105">
        <v>57</v>
      </c>
      <c r="F23" s="106">
        <f>+E23/$E$55</f>
        <v>1.6220830961866817E-2</v>
      </c>
      <c r="G23" s="107"/>
      <c r="H23" s="108" t="s">
        <v>153</v>
      </c>
      <c r="J23" s="74"/>
      <c r="K23" s="75"/>
      <c r="L23" s="75"/>
    </row>
    <row r="24" spans="1:12" ht="12" customHeight="1">
      <c r="A24" s="101" t="s">
        <v>154</v>
      </c>
      <c r="B24" s="102"/>
      <c r="C24" s="103">
        <v>2</v>
      </c>
      <c r="D24" s="104">
        <f>C24+B24</f>
        <v>2</v>
      </c>
      <c r="E24" s="105">
        <v>55</v>
      </c>
      <c r="F24" s="106">
        <f>+E24/$E$55</f>
        <v>1.5651678998292545E-2</v>
      </c>
      <c r="G24" s="107"/>
      <c r="H24" s="108" t="s">
        <v>155</v>
      </c>
      <c r="J24" s="74"/>
      <c r="K24" s="75"/>
      <c r="L24" s="75"/>
    </row>
    <row r="25" spans="1:12" ht="12" customHeight="1">
      <c r="A25" s="101" t="s">
        <v>158</v>
      </c>
      <c r="B25" s="102"/>
      <c r="C25" s="103">
        <v>2</v>
      </c>
      <c r="D25" s="104">
        <f>C25+B25</f>
        <v>2</v>
      </c>
      <c r="E25" s="105">
        <v>42</v>
      </c>
      <c r="F25" s="106">
        <f>+E25/$E$55</f>
        <v>1.1952191235059761E-2</v>
      </c>
      <c r="G25" s="107"/>
      <c r="H25" s="108" t="s">
        <v>159</v>
      </c>
      <c r="J25" s="74"/>
      <c r="K25" s="75"/>
      <c r="L25" s="75"/>
    </row>
    <row r="26" spans="1:12" ht="12" customHeight="1">
      <c r="A26" s="101" t="s">
        <v>172</v>
      </c>
      <c r="B26" s="102">
        <v>1</v>
      </c>
      <c r="C26" s="103">
        <v>1</v>
      </c>
      <c r="D26" s="104">
        <f>C26+B26</f>
        <v>2</v>
      </c>
      <c r="E26" s="105">
        <v>41</v>
      </c>
      <c r="F26" s="106">
        <f>+E26/$E$55</f>
        <v>1.1667615253272624E-2</v>
      </c>
      <c r="G26" s="107"/>
      <c r="H26" s="108" t="s">
        <v>173</v>
      </c>
      <c r="J26" s="74"/>
      <c r="K26" s="75"/>
      <c r="L26" s="75"/>
    </row>
    <row r="27" spans="1:12" ht="12" customHeight="1">
      <c r="A27" s="101" t="s">
        <v>160</v>
      </c>
      <c r="B27" s="102">
        <v>1</v>
      </c>
      <c r="C27" s="103">
        <v>1</v>
      </c>
      <c r="D27" s="104">
        <f>C27+B27</f>
        <v>2</v>
      </c>
      <c r="E27" s="105">
        <v>40</v>
      </c>
      <c r="F27" s="106">
        <f>+E27/$E$55</f>
        <v>1.1383039271485486E-2</v>
      </c>
      <c r="G27" s="107"/>
      <c r="H27" s="108" t="s">
        <v>161</v>
      </c>
      <c r="J27" s="74"/>
      <c r="K27" s="75"/>
      <c r="L27" s="75"/>
    </row>
    <row r="28" spans="1:12" ht="12" customHeight="1">
      <c r="A28" s="101" t="s">
        <v>181</v>
      </c>
      <c r="B28" s="102"/>
      <c r="C28" s="103">
        <v>2</v>
      </c>
      <c r="D28" s="104">
        <f>C28+B28</f>
        <v>2</v>
      </c>
      <c r="E28" s="105">
        <v>39</v>
      </c>
      <c r="F28" s="106">
        <f>+E28/$E$55</f>
        <v>1.109846328969835E-2</v>
      </c>
      <c r="G28" s="107"/>
      <c r="H28" s="108" t="s">
        <v>338</v>
      </c>
      <c r="J28" s="74"/>
      <c r="K28" s="75"/>
      <c r="L28" s="75"/>
    </row>
    <row r="29" spans="1:12" ht="12" customHeight="1">
      <c r="A29" s="101" t="s">
        <v>162</v>
      </c>
      <c r="B29" s="102"/>
      <c r="C29" s="103">
        <v>2</v>
      </c>
      <c r="D29" s="104">
        <f>C29+B29</f>
        <v>2</v>
      </c>
      <c r="E29" s="105">
        <v>39</v>
      </c>
      <c r="F29" s="106">
        <f>+E29/$E$55</f>
        <v>1.109846328969835E-2</v>
      </c>
      <c r="G29" s="107"/>
      <c r="H29" s="108" t="s">
        <v>163</v>
      </c>
      <c r="J29" s="74"/>
      <c r="K29" s="75"/>
      <c r="L29" s="75"/>
    </row>
    <row r="30" spans="1:12" ht="12" customHeight="1">
      <c r="A30" s="101" t="s">
        <v>164</v>
      </c>
      <c r="B30" s="102">
        <v>3</v>
      </c>
      <c r="C30" s="103">
        <v>0</v>
      </c>
      <c r="D30" s="104">
        <f>C30+B30</f>
        <v>3</v>
      </c>
      <c r="E30" s="105">
        <v>35</v>
      </c>
      <c r="F30" s="106">
        <f>+E30/$E$55</f>
        <v>9.9601593625498006E-3</v>
      </c>
      <c r="G30" s="107"/>
      <c r="H30" s="108" t="s">
        <v>165</v>
      </c>
      <c r="J30" s="74"/>
      <c r="K30" s="75"/>
      <c r="L30" s="75"/>
    </row>
    <row r="31" spans="1:12" ht="12" customHeight="1">
      <c r="A31" s="101" t="s">
        <v>190</v>
      </c>
      <c r="B31" s="102">
        <v>1</v>
      </c>
      <c r="C31" s="103">
        <v>4</v>
      </c>
      <c r="D31" s="104">
        <f>C31+B31</f>
        <v>5</v>
      </c>
      <c r="E31" s="105">
        <v>34</v>
      </c>
      <c r="F31" s="106">
        <f>+E31/$E$55</f>
        <v>9.6755833807626642E-3</v>
      </c>
      <c r="G31" s="107"/>
      <c r="H31" s="108" t="s">
        <v>189</v>
      </c>
      <c r="J31" s="74"/>
      <c r="K31" s="75"/>
      <c r="L31" s="75"/>
    </row>
    <row r="32" spans="1:12" ht="12" customHeight="1">
      <c r="A32" s="101" t="s">
        <v>166</v>
      </c>
      <c r="B32" s="102"/>
      <c r="C32" s="103">
        <v>3</v>
      </c>
      <c r="D32" s="104">
        <f>C32+B32</f>
        <v>3</v>
      </c>
      <c r="E32" s="105">
        <v>30</v>
      </c>
      <c r="F32" s="106">
        <f>+E32/$E$55</f>
        <v>8.5372794536141151E-3</v>
      </c>
      <c r="G32" s="107"/>
      <c r="H32" s="108" t="s">
        <v>167</v>
      </c>
      <c r="J32" s="74"/>
      <c r="K32" s="75"/>
      <c r="L32" s="75"/>
    </row>
    <row r="33" spans="1:12" ht="12" customHeight="1">
      <c r="A33" s="101" t="s">
        <v>168</v>
      </c>
      <c r="B33" s="102"/>
      <c r="C33" s="103">
        <v>4</v>
      </c>
      <c r="D33" s="104">
        <f>C33+B33</f>
        <v>4</v>
      </c>
      <c r="E33" s="105">
        <v>30</v>
      </c>
      <c r="F33" s="106">
        <f>+E33/$E$55</f>
        <v>8.5372794536141151E-3</v>
      </c>
      <c r="G33" s="107"/>
      <c r="H33" s="108" t="s">
        <v>169</v>
      </c>
      <c r="J33" s="74"/>
      <c r="K33" s="75"/>
      <c r="L33" s="75"/>
    </row>
    <row r="34" spans="1:12" ht="12" customHeight="1">
      <c r="A34" s="101" t="s">
        <v>170</v>
      </c>
      <c r="B34" s="102"/>
      <c r="C34" s="103">
        <v>2</v>
      </c>
      <c r="D34" s="104">
        <f>C34+B34</f>
        <v>2</v>
      </c>
      <c r="E34" s="105">
        <v>29</v>
      </c>
      <c r="F34" s="106">
        <f>+E34/$E$55</f>
        <v>8.2527034718269787E-3</v>
      </c>
      <c r="G34" s="107"/>
      <c r="H34" s="108" t="s">
        <v>171</v>
      </c>
      <c r="J34" s="74"/>
      <c r="K34" s="75"/>
      <c r="L34" s="75"/>
    </row>
    <row r="35" spans="1:12" ht="12" customHeight="1">
      <c r="A35" s="101" t="s">
        <v>174</v>
      </c>
      <c r="B35" s="102"/>
      <c r="C35" s="103">
        <v>1</v>
      </c>
      <c r="D35" s="104">
        <f>C35+B35</f>
        <v>1</v>
      </c>
      <c r="E35" s="105">
        <v>26</v>
      </c>
      <c r="F35" s="106">
        <f>+E35/$E$55</f>
        <v>7.3989755264655659E-3</v>
      </c>
      <c r="G35" s="107"/>
      <c r="H35" s="108" t="s">
        <v>175</v>
      </c>
      <c r="J35" s="74"/>
      <c r="K35" s="75"/>
      <c r="L35" s="75"/>
    </row>
    <row r="36" spans="1:12" ht="12" customHeight="1">
      <c r="A36" s="101" t="s">
        <v>176</v>
      </c>
      <c r="B36" s="102">
        <v>1</v>
      </c>
      <c r="C36" s="103">
        <v>1</v>
      </c>
      <c r="D36" s="104">
        <f>C36+B36</f>
        <v>2</v>
      </c>
      <c r="E36" s="105">
        <v>26</v>
      </c>
      <c r="F36" s="106">
        <f>+E36/$E$55</f>
        <v>7.3989755264655659E-3</v>
      </c>
      <c r="G36" s="107"/>
      <c r="H36" s="108" t="s">
        <v>177</v>
      </c>
      <c r="J36" s="74"/>
      <c r="K36" s="75"/>
      <c r="L36" s="75"/>
    </row>
    <row r="37" spans="1:12" ht="12" customHeight="1">
      <c r="A37" s="101" t="s">
        <v>178</v>
      </c>
      <c r="B37" s="102"/>
      <c r="C37" s="103">
        <v>1</v>
      </c>
      <c r="D37" s="104">
        <f>C37+B37</f>
        <v>1</v>
      </c>
      <c r="E37" s="105">
        <v>25</v>
      </c>
      <c r="F37" s="106">
        <f>+E37/$E$55</f>
        <v>7.1143995446784295E-3</v>
      </c>
      <c r="G37" s="107"/>
      <c r="H37" s="108" t="s">
        <v>179</v>
      </c>
      <c r="J37" s="74"/>
      <c r="K37" s="75"/>
      <c r="L37" s="75"/>
    </row>
    <row r="38" spans="1:12" ht="12" customHeight="1">
      <c r="A38" s="101" t="s">
        <v>180</v>
      </c>
      <c r="B38" s="102">
        <v>1</v>
      </c>
      <c r="C38" s="103"/>
      <c r="D38" s="104">
        <f>C38+B38</f>
        <v>1</v>
      </c>
      <c r="E38" s="105">
        <v>23</v>
      </c>
      <c r="F38" s="106">
        <f>+E38/$E$55</f>
        <v>6.5452475811041549E-3</v>
      </c>
      <c r="G38" s="107"/>
      <c r="H38" s="108" t="s">
        <v>171</v>
      </c>
      <c r="J38" s="74"/>
      <c r="K38" s="75"/>
      <c r="L38" s="75"/>
    </row>
    <row r="39" spans="1:12" ht="12" customHeight="1">
      <c r="A39" s="101" t="s">
        <v>185</v>
      </c>
      <c r="B39" s="102">
        <v>3</v>
      </c>
      <c r="C39" s="103"/>
      <c r="D39" s="104">
        <f>C39+B39</f>
        <v>3</v>
      </c>
      <c r="E39" s="105">
        <v>21</v>
      </c>
      <c r="F39" s="106">
        <f>+E39/$E$55</f>
        <v>5.9760956175298804E-3</v>
      </c>
      <c r="G39" s="107"/>
      <c r="H39" s="108" t="s">
        <v>186</v>
      </c>
      <c r="J39" s="74"/>
      <c r="K39" s="75"/>
      <c r="L39" s="75"/>
    </row>
    <row r="40" spans="1:12" ht="12" customHeight="1">
      <c r="A40" s="101" t="s">
        <v>182</v>
      </c>
      <c r="B40" s="102">
        <v>1</v>
      </c>
      <c r="C40" s="103"/>
      <c r="D40" s="104">
        <f>C40+B40</f>
        <v>1</v>
      </c>
      <c r="E40" s="105">
        <v>18</v>
      </c>
      <c r="F40" s="106">
        <f>+E40/$E$55</f>
        <v>5.1223676721684694E-3</v>
      </c>
      <c r="G40" s="107"/>
      <c r="H40" s="108" t="s">
        <v>183</v>
      </c>
      <c r="J40" s="74"/>
      <c r="K40" s="75"/>
      <c r="L40" s="75"/>
    </row>
    <row r="41" spans="1:12" ht="12" customHeight="1">
      <c r="A41" s="101" t="s">
        <v>357</v>
      </c>
      <c r="B41" s="102"/>
      <c r="C41" s="103">
        <v>1</v>
      </c>
      <c r="D41" s="104">
        <f>C41+B41</f>
        <v>1</v>
      </c>
      <c r="E41" s="105">
        <v>17</v>
      </c>
      <c r="F41" s="106">
        <f>+E41/$E$55</f>
        <v>4.8377916903813321E-3</v>
      </c>
      <c r="G41" s="107"/>
      <c r="H41" s="108" t="s">
        <v>194</v>
      </c>
      <c r="J41" s="74"/>
      <c r="K41" s="75"/>
      <c r="L41" s="75"/>
    </row>
    <row r="42" spans="1:12" ht="12" customHeight="1">
      <c r="A42" s="101" t="s">
        <v>184</v>
      </c>
      <c r="B42" s="102">
        <v>1</v>
      </c>
      <c r="C42" s="103"/>
      <c r="D42" s="104">
        <f>C42+B42</f>
        <v>1</v>
      </c>
      <c r="E42" s="105">
        <v>16</v>
      </c>
      <c r="F42" s="106">
        <f>+E42/$E$55</f>
        <v>4.5532157085941948E-3</v>
      </c>
      <c r="G42" s="107"/>
      <c r="H42" s="108" t="s">
        <v>171</v>
      </c>
      <c r="J42" s="74"/>
      <c r="K42" s="75"/>
      <c r="L42" s="75"/>
    </row>
    <row r="43" spans="1:12" ht="12" customHeight="1">
      <c r="A43" s="101" t="s">
        <v>187</v>
      </c>
      <c r="B43" s="102">
        <v>1</v>
      </c>
      <c r="C43" s="103">
        <v>1</v>
      </c>
      <c r="D43" s="104">
        <f>C43+B43</f>
        <v>2</v>
      </c>
      <c r="E43" s="105">
        <v>16</v>
      </c>
      <c r="F43" s="106">
        <f>+E43/$E$55</f>
        <v>4.5532157085941948E-3</v>
      </c>
      <c r="G43" s="107"/>
      <c r="H43" s="108" t="s">
        <v>171</v>
      </c>
      <c r="J43" s="74"/>
      <c r="K43" s="75"/>
      <c r="L43" s="75"/>
    </row>
    <row r="44" spans="1:12" ht="12" customHeight="1">
      <c r="A44" s="101" t="s">
        <v>188</v>
      </c>
      <c r="B44" s="102"/>
      <c r="C44" s="103">
        <v>2</v>
      </c>
      <c r="D44" s="104">
        <f>C44+B44</f>
        <v>2</v>
      </c>
      <c r="E44" s="105">
        <v>16</v>
      </c>
      <c r="F44" s="106">
        <f>+E44/$E$55</f>
        <v>4.5532157085941948E-3</v>
      </c>
      <c r="G44" s="107"/>
      <c r="H44" s="108" t="s">
        <v>189</v>
      </c>
      <c r="J44" s="74"/>
      <c r="K44" s="75"/>
      <c r="L44" s="75"/>
    </row>
    <row r="45" spans="1:12" ht="12" customHeight="1">
      <c r="A45" s="101" t="s">
        <v>191</v>
      </c>
      <c r="B45" s="102">
        <v>1</v>
      </c>
      <c r="C45" s="103"/>
      <c r="D45" s="104">
        <f>C45+B45</f>
        <v>1</v>
      </c>
      <c r="E45" s="105">
        <v>14</v>
      </c>
      <c r="F45" s="106">
        <f>+E45/$E$55</f>
        <v>3.9840637450199202E-3</v>
      </c>
      <c r="G45" s="107"/>
      <c r="H45" s="108" t="s">
        <v>192</v>
      </c>
      <c r="J45" s="74"/>
      <c r="K45" s="75"/>
      <c r="L45" s="75"/>
    </row>
    <row r="46" spans="1:12" ht="12" customHeight="1">
      <c r="A46" s="101" t="s">
        <v>193</v>
      </c>
      <c r="B46" s="102"/>
      <c r="C46" s="103">
        <v>1</v>
      </c>
      <c r="D46" s="104">
        <f>C46+B46</f>
        <v>1</v>
      </c>
      <c r="E46" s="105">
        <v>13</v>
      </c>
      <c r="F46" s="106">
        <f>+E46/$E$55</f>
        <v>3.699487763232783E-3</v>
      </c>
      <c r="G46" s="107"/>
      <c r="H46" s="108" t="s">
        <v>194</v>
      </c>
      <c r="J46" s="74"/>
      <c r="K46" s="75"/>
      <c r="L46" s="75"/>
    </row>
    <row r="47" spans="1:12" ht="12" customHeight="1">
      <c r="A47" s="101" t="s">
        <v>195</v>
      </c>
      <c r="B47" s="102"/>
      <c r="C47" s="103">
        <v>1</v>
      </c>
      <c r="D47" s="104">
        <f>C47+B47</f>
        <v>1</v>
      </c>
      <c r="E47" s="105">
        <v>12</v>
      </c>
      <c r="F47" s="106">
        <f>+E47/$E$55</f>
        <v>3.4149117814456461E-3</v>
      </c>
      <c r="G47" s="107"/>
      <c r="H47" s="108" t="s">
        <v>196</v>
      </c>
      <c r="J47" s="74"/>
      <c r="K47" s="75"/>
      <c r="L47" s="75"/>
    </row>
    <row r="48" spans="1:12" ht="12" customHeight="1">
      <c r="A48" s="101" t="s">
        <v>197</v>
      </c>
      <c r="B48" s="102">
        <v>1</v>
      </c>
      <c r="C48" s="103">
        <v>0</v>
      </c>
      <c r="D48" s="104">
        <f>C48+B48</f>
        <v>1</v>
      </c>
      <c r="E48" s="105">
        <v>10</v>
      </c>
      <c r="F48" s="106">
        <f>+E48/$E$55</f>
        <v>2.8457598178713715E-3</v>
      </c>
      <c r="G48" s="107"/>
      <c r="H48" s="108" t="s">
        <v>171</v>
      </c>
      <c r="J48" s="74"/>
      <c r="K48" s="75"/>
      <c r="L48" s="75"/>
    </row>
    <row r="49" spans="1:12" ht="12" customHeight="1">
      <c r="A49" s="101" t="s">
        <v>198</v>
      </c>
      <c r="B49" s="102">
        <v>1</v>
      </c>
      <c r="C49" s="103"/>
      <c r="D49" s="104">
        <f>C49+B49</f>
        <v>1</v>
      </c>
      <c r="E49" s="105">
        <v>9</v>
      </c>
      <c r="F49" s="106">
        <f>+E49/$E$55</f>
        <v>2.5611838360842347E-3</v>
      </c>
      <c r="G49" s="107"/>
      <c r="H49" s="108" t="s">
        <v>167</v>
      </c>
      <c r="J49" s="74"/>
      <c r="K49" s="75"/>
      <c r="L49" s="75"/>
    </row>
    <row r="50" spans="1:12" ht="12" customHeight="1">
      <c r="A50" s="101" t="s">
        <v>199</v>
      </c>
      <c r="B50" s="102">
        <v>1</v>
      </c>
      <c r="C50" s="103"/>
      <c r="D50" s="104">
        <f>C50+B50</f>
        <v>1</v>
      </c>
      <c r="E50" s="105">
        <v>7</v>
      </c>
      <c r="F50" s="106">
        <f>+E50/$E$55</f>
        <v>1.9920318725099601E-3</v>
      </c>
      <c r="G50" s="107"/>
      <c r="H50" s="108" t="s">
        <v>177</v>
      </c>
      <c r="J50" s="74"/>
      <c r="K50" s="75"/>
      <c r="L50" s="75"/>
    </row>
    <row r="51" spans="1:12" ht="12" customHeight="1">
      <c r="A51" s="101" t="s">
        <v>202</v>
      </c>
      <c r="B51" s="102"/>
      <c r="C51" s="103">
        <v>1</v>
      </c>
      <c r="D51" s="104">
        <f>C51+B51</f>
        <v>1</v>
      </c>
      <c r="E51" s="105">
        <v>5</v>
      </c>
      <c r="F51" s="106">
        <f>+E51/$E$55</f>
        <v>1.4228799089356858E-3</v>
      </c>
      <c r="G51" s="107"/>
      <c r="H51" s="108" t="s">
        <v>203</v>
      </c>
      <c r="J51" s="74"/>
      <c r="K51" s="75"/>
      <c r="L51" s="75"/>
    </row>
    <row r="52" spans="1:12" ht="12" customHeight="1">
      <c r="A52" s="101" t="s">
        <v>204</v>
      </c>
      <c r="B52" s="102">
        <v>1</v>
      </c>
      <c r="C52" s="103"/>
      <c r="D52" s="104">
        <f>C52+B52</f>
        <v>1</v>
      </c>
      <c r="E52" s="105">
        <v>5</v>
      </c>
      <c r="F52" s="106">
        <f>+E52/$E$55</f>
        <v>1.4228799089356858E-3</v>
      </c>
      <c r="G52" s="107"/>
      <c r="H52" s="108" t="s">
        <v>167</v>
      </c>
      <c r="J52" s="74"/>
      <c r="K52" s="75"/>
      <c r="L52" s="75"/>
    </row>
    <row r="53" spans="1:12" ht="12" customHeight="1">
      <c r="A53" s="101" t="s">
        <v>200</v>
      </c>
      <c r="B53" s="102"/>
      <c r="C53" s="103">
        <v>1</v>
      </c>
      <c r="D53" s="104">
        <f>C53+B53</f>
        <v>1</v>
      </c>
      <c r="E53" s="105">
        <v>5</v>
      </c>
      <c r="F53" s="106">
        <f>+E53/$E$55</f>
        <v>1.4228799089356858E-3</v>
      </c>
      <c r="G53" s="107"/>
      <c r="H53" s="108" t="s">
        <v>201</v>
      </c>
      <c r="J53" s="74"/>
      <c r="K53" s="75"/>
      <c r="L53" s="75"/>
    </row>
    <row r="54" spans="1:12" ht="3.75" customHeight="1">
      <c r="A54" s="109"/>
      <c r="B54" s="109"/>
      <c r="C54" s="109"/>
      <c r="D54" s="110"/>
      <c r="E54" s="111"/>
      <c r="F54" s="112"/>
      <c r="G54" s="112"/>
      <c r="H54" s="111"/>
      <c r="J54" s="74"/>
      <c r="K54" s="75"/>
      <c r="L54" s="75"/>
    </row>
    <row r="55" spans="1:12" ht="12" customHeight="1">
      <c r="A55" s="82" t="s">
        <v>131</v>
      </c>
      <c r="B55" s="113">
        <f>SUM(B14:B54)</f>
        <v>104</v>
      </c>
      <c r="C55" s="114">
        <f>SUM(C14:C54)</f>
        <v>49</v>
      </c>
      <c r="D55" s="115">
        <f>SUM(D14:D54)</f>
        <v>153</v>
      </c>
      <c r="E55" s="116">
        <f>SUM(E14:E54)</f>
        <v>3514</v>
      </c>
      <c r="F55" s="84">
        <f>SUM(F14:F54)</f>
        <v>0.99999999999999989</v>
      </c>
      <c r="G55" s="83"/>
      <c r="H55" s="83"/>
      <c r="J55" s="74"/>
      <c r="K55" s="75"/>
      <c r="L55" s="75"/>
    </row>
    <row r="56" spans="1:12">
      <c r="A56" s="90"/>
      <c r="F56" s="92"/>
      <c r="G56" s="93"/>
      <c r="H56" s="94"/>
    </row>
    <row r="57" spans="1:12">
      <c r="A57" s="117"/>
    </row>
  </sheetData>
  <sortState xmlns:xlrd2="http://schemas.microsoft.com/office/spreadsheetml/2017/richdata2" ref="A14:H53">
    <sortCondition descending="1" ref="E14:E53"/>
  </sortState>
  <mergeCells count="1">
    <mergeCell ref="B12:E12"/>
  </mergeCells>
  <pageMargins left="1.0236111111111099" right="0.78749999999999998" top="0.39374999999999999" bottom="0.43333333333333302" header="0.511811023622047" footer="0"/>
  <pageSetup paperSize="9" orientation="landscape" horizontalDpi="300" verticalDpi="300"/>
  <headerFooter>
    <oddFooter>&amp;C&amp;"Consolas,Normal"&amp;8Terminal de Contenedores del Puerto de Bahía Blanca - T. S. P. Patagonia Norte S.A. -  Pcia. de Buenos Aires - República Argentina
Form.1034 - 22/11/00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8:H93"/>
  <sheetViews>
    <sheetView showGridLines="0" zoomScaleNormal="100" workbookViewId="0">
      <selection activeCell="H1" sqref="H1"/>
    </sheetView>
  </sheetViews>
  <sheetFormatPr baseColWidth="10" defaultColWidth="9" defaultRowHeight="13.2"/>
  <cols>
    <col min="1" max="1" width="13" customWidth="1"/>
    <col min="2" max="2" width="8.44140625" customWidth="1"/>
    <col min="3" max="3" width="10.44140625" customWidth="1"/>
    <col min="4" max="4" width="10.33203125" customWidth="1"/>
    <col min="5" max="5" width="8.44140625" customWidth="1"/>
    <col min="6" max="6" width="11.109375" customWidth="1"/>
    <col min="8" max="8" width="11.109375" customWidth="1"/>
  </cols>
  <sheetData>
    <row r="8" spans="1:8">
      <c r="F8" s="118"/>
      <c r="H8" s="119"/>
    </row>
    <row r="9" spans="1:8">
      <c r="A9" s="11"/>
      <c r="F9" s="118"/>
      <c r="H9" s="119"/>
    </row>
    <row r="10" spans="1:8" ht="16.5" customHeight="1">
      <c r="A10" s="11" t="s">
        <v>205</v>
      </c>
      <c r="B10" s="11"/>
      <c r="C10" s="11"/>
      <c r="D10" s="11"/>
      <c r="E10" s="7"/>
      <c r="F10" s="12" t="str">
        <f>+CONCATENATE(MID(Principal!C13,1,14)," de ambas temporadas")</f>
        <v>Datos al 31/12 de ambas temporadas</v>
      </c>
      <c r="H10" s="120"/>
    </row>
    <row r="11" spans="1:8" ht="6.75" customHeight="1">
      <c r="A11" s="121"/>
      <c r="B11" s="121"/>
      <c r="C11" s="121"/>
      <c r="D11" s="121"/>
      <c r="E11" s="122"/>
      <c r="F11" s="122"/>
      <c r="G11" s="118"/>
      <c r="H11" s="118"/>
    </row>
    <row r="12" spans="1:8" s="6" customFormat="1">
      <c r="A12" s="123" t="s">
        <v>206</v>
      </c>
      <c r="B12" s="124"/>
      <c r="C12" s="124"/>
      <c r="D12" s="125"/>
      <c r="E12" s="250" t="s">
        <v>1</v>
      </c>
      <c r="F12" s="250"/>
      <c r="G12" s="250"/>
      <c r="H12" s="126" t="s">
        <v>207</v>
      </c>
    </row>
    <row r="13" spans="1:8" s="6" customFormat="1">
      <c r="A13" s="127" t="s">
        <v>208</v>
      </c>
      <c r="B13" s="128" t="s">
        <v>19</v>
      </c>
      <c r="C13" s="128" t="s">
        <v>20</v>
      </c>
      <c r="D13" s="129" t="s">
        <v>83</v>
      </c>
      <c r="E13" s="130" t="s">
        <v>19</v>
      </c>
      <c r="F13" s="130" t="s">
        <v>20</v>
      </c>
      <c r="G13" s="130" t="s">
        <v>83</v>
      </c>
      <c r="H13" s="131" t="s">
        <v>209</v>
      </c>
    </row>
    <row r="14" spans="1:8" s="6" customFormat="1">
      <c r="A14" s="132" t="s">
        <v>210</v>
      </c>
      <c r="B14" s="71">
        <v>40</v>
      </c>
      <c r="C14" s="71">
        <v>2800</v>
      </c>
      <c r="D14" s="71">
        <v>34</v>
      </c>
      <c r="E14" s="133">
        <v>60</v>
      </c>
      <c r="F14" s="134">
        <v>4200</v>
      </c>
      <c r="G14" s="134">
        <v>55</v>
      </c>
      <c r="H14" s="135">
        <f>(+G14-D14)/D14</f>
        <v>0.61764705882352944</v>
      </c>
    </row>
    <row r="15" spans="1:8" s="6" customFormat="1">
      <c r="A15" s="132" t="s">
        <v>211</v>
      </c>
      <c r="B15" s="71">
        <v>25754</v>
      </c>
      <c r="C15" s="71">
        <v>27914</v>
      </c>
      <c r="D15" s="71">
        <v>21521</v>
      </c>
      <c r="E15" s="133">
        <v>15929</v>
      </c>
      <c r="F15" s="134">
        <v>18060</v>
      </c>
      <c r="G15" s="134">
        <v>11951</v>
      </c>
      <c r="H15" s="135">
        <f>(+G15-D15)/D15</f>
        <v>-0.44468193857162769</v>
      </c>
    </row>
    <row r="16" spans="1:8" s="6" customFormat="1">
      <c r="A16" s="132" t="s">
        <v>212</v>
      </c>
      <c r="B16" s="71">
        <v>16</v>
      </c>
      <c r="C16" s="71">
        <v>16</v>
      </c>
      <c r="D16" s="71">
        <v>19</v>
      </c>
      <c r="E16" s="133">
        <v>0</v>
      </c>
      <c r="F16" s="134">
        <v>0</v>
      </c>
      <c r="G16" s="134">
        <v>0</v>
      </c>
      <c r="H16" s="135">
        <f t="shared" ref="H16:H43" si="0">(+G16-D16)/D16</f>
        <v>-1</v>
      </c>
    </row>
    <row r="17" spans="1:8" s="6" customFormat="1">
      <c r="A17" s="132" t="s">
        <v>213</v>
      </c>
      <c r="B17" s="71">
        <v>40</v>
      </c>
      <c r="C17" s="71">
        <v>5053</v>
      </c>
      <c r="D17" s="71">
        <v>40</v>
      </c>
      <c r="E17" s="133">
        <v>261</v>
      </c>
      <c r="F17" s="134">
        <v>37090</v>
      </c>
      <c r="G17" s="134">
        <v>271</v>
      </c>
      <c r="H17" s="135">
        <f t="shared" si="0"/>
        <v>5.7750000000000004</v>
      </c>
    </row>
    <row r="18" spans="1:8" s="6" customFormat="1">
      <c r="A18" s="132" t="s">
        <v>215</v>
      </c>
      <c r="B18" s="71">
        <v>0</v>
      </c>
      <c r="C18" s="71">
        <v>26843</v>
      </c>
      <c r="D18" s="71">
        <v>405</v>
      </c>
      <c r="E18" s="133">
        <v>0</v>
      </c>
      <c r="F18" s="134">
        <v>0</v>
      </c>
      <c r="G18" s="134">
        <v>0</v>
      </c>
      <c r="H18" s="135">
        <f t="shared" si="0"/>
        <v>-1</v>
      </c>
    </row>
    <row r="19" spans="1:8" s="6" customFormat="1">
      <c r="A19" s="132" t="s">
        <v>216</v>
      </c>
      <c r="B19" s="71">
        <v>0</v>
      </c>
      <c r="C19" s="71">
        <v>20</v>
      </c>
      <c r="D19" s="71">
        <v>417</v>
      </c>
      <c r="E19" s="133">
        <v>0</v>
      </c>
      <c r="F19" s="134">
        <v>13</v>
      </c>
      <c r="G19" s="134">
        <v>255</v>
      </c>
      <c r="H19" s="135">
        <f t="shared" si="0"/>
        <v>-0.38848920863309355</v>
      </c>
    </row>
    <row r="20" spans="1:8" s="6" customFormat="1">
      <c r="A20" s="132" t="s">
        <v>217</v>
      </c>
      <c r="B20" s="71">
        <v>0</v>
      </c>
      <c r="C20" s="71">
        <v>0</v>
      </c>
      <c r="D20" s="71">
        <v>0</v>
      </c>
      <c r="E20" s="133">
        <v>0</v>
      </c>
      <c r="F20" s="134">
        <v>79714</v>
      </c>
      <c r="G20" s="134">
        <v>1624</v>
      </c>
      <c r="H20" s="241" t="s">
        <v>214</v>
      </c>
    </row>
    <row r="21" spans="1:8" s="6" customFormat="1">
      <c r="A21" s="132" t="s">
        <v>218</v>
      </c>
      <c r="B21" s="71">
        <v>0</v>
      </c>
      <c r="C21" s="71">
        <v>23000</v>
      </c>
      <c r="D21" s="71">
        <v>851</v>
      </c>
      <c r="E21" s="133">
        <v>0</v>
      </c>
      <c r="F21" s="134">
        <v>28800</v>
      </c>
      <c r="G21" s="134">
        <v>720</v>
      </c>
      <c r="H21" s="135">
        <f t="shared" si="0"/>
        <v>-0.15393654524089306</v>
      </c>
    </row>
    <row r="22" spans="1:8" s="6" customFormat="1">
      <c r="A22" s="132" t="s">
        <v>219</v>
      </c>
      <c r="B22" s="71">
        <v>1659</v>
      </c>
      <c r="C22" s="71">
        <v>1707</v>
      </c>
      <c r="D22" s="71">
        <v>2672</v>
      </c>
      <c r="E22" s="133">
        <v>1035</v>
      </c>
      <c r="F22" s="134">
        <v>1131</v>
      </c>
      <c r="G22" s="134">
        <v>1660</v>
      </c>
      <c r="H22" s="135">
        <f t="shared" si="0"/>
        <v>-0.3787425149700599</v>
      </c>
    </row>
    <row r="23" spans="1:8" s="6" customFormat="1">
      <c r="A23" s="132" t="s">
        <v>220</v>
      </c>
      <c r="B23" s="71">
        <v>1916</v>
      </c>
      <c r="C23" s="71">
        <v>2412</v>
      </c>
      <c r="D23" s="71">
        <v>3228</v>
      </c>
      <c r="E23" s="133">
        <v>1572</v>
      </c>
      <c r="F23" s="134">
        <v>1811</v>
      </c>
      <c r="G23" s="134">
        <v>2509</v>
      </c>
      <c r="H23" s="135">
        <f t="shared" si="0"/>
        <v>-0.22273853779429986</v>
      </c>
    </row>
    <row r="24" spans="1:8" s="6" customFormat="1">
      <c r="A24" s="132" t="s">
        <v>221</v>
      </c>
      <c r="B24" s="71">
        <v>0</v>
      </c>
      <c r="C24" s="71">
        <v>0</v>
      </c>
      <c r="D24" s="71">
        <v>0</v>
      </c>
      <c r="E24" s="133">
        <v>12</v>
      </c>
      <c r="F24" s="134">
        <v>12</v>
      </c>
      <c r="G24" s="134">
        <v>19</v>
      </c>
      <c r="H24" s="241" t="s">
        <v>214</v>
      </c>
    </row>
    <row r="25" spans="1:8" s="6" customFormat="1">
      <c r="A25" s="132" t="s">
        <v>222</v>
      </c>
      <c r="B25" s="71">
        <v>277</v>
      </c>
      <c r="C25" s="71">
        <v>325</v>
      </c>
      <c r="D25" s="71">
        <v>442</v>
      </c>
      <c r="E25" s="133">
        <v>84</v>
      </c>
      <c r="F25" s="134">
        <v>84</v>
      </c>
      <c r="G25" s="134">
        <v>136</v>
      </c>
      <c r="H25" s="135">
        <f t="shared" si="0"/>
        <v>-0.69230769230769229</v>
      </c>
    </row>
    <row r="26" spans="1:8" s="6" customFormat="1">
      <c r="A26" s="132" t="s">
        <v>223</v>
      </c>
      <c r="B26" s="71">
        <v>0</v>
      </c>
      <c r="C26" s="71">
        <v>0</v>
      </c>
      <c r="D26" s="71">
        <v>0</v>
      </c>
      <c r="E26" s="133">
        <v>0</v>
      </c>
      <c r="F26" s="134">
        <v>8</v>
      </c>
      <c r="G26" s="134">
        <v>189</v>
      </c>
      <c r="H26" s="241" t="s">
        <v>214</v>
      </c>
    </row>
    <row r="27" spans="1:8" s="6" customFormat="1">
      <c r="A27" s="132" t="s">
        <v>224</v>
      </c>
      <c r="B27" s="71">
        <v>64</v>
      </c>
      <c r="C27" s="71">
        <v>256</v>
      </c>
      <c r="D27" s="71">
        <v>81</v>
      </c>
      <c r="E27" s="133">
        <v>12</v>
      </c>
      <c r="F27" s="134">
        <v>12</v>
      </c>
      <c r="G27" s="134">
        <v>19</v>
      </c>
      <c r="H27" s="135">
        <f t="shared" si="0"/>
        <v>-0.76543209876543206</v>
      </c>
    </row>
    <row r="28" spans="1:8" s="6" customFormat="1">
      <c r="A28" s="132" t="s">
        <v>225</v>
      </c>
      <c r="B28" s="71">
        <v>244</v>
      </c>
      <c r="C28" s="71">
        <v>244</v>
      </c>
      <c r="D28" s="71">
        <v>394</v>
      </c>
      <c r="E28" s="133">
        <v>87</v>
      </c>
      <c r="F28" s="134">
        <v>87</v>
      </c>
      <c r="G28" s="134">
        <v>140</v>
      </c>
      <c r="H28" s="135">
        <f t="shared" si="0"/>
        <v>-0.64467005076142136</v>
      </c>
    </row>
    <row r="29" spans="1:8" s="6" customFormat="1">
      <c r="A29" s="132" t="s">
        <v>226</v>
      </c>
      <c r="B29" s="71">
        <v>180</v>
      </c>
      <c r="C29" s="71">
        <v>380</v>
      </c>
      <c r="D29" s="71">
        <v>217</v>
      </c>
      <c r="E29" s="133">
        <v>0</v>
      </c>
      <c r="F29" s="134">
        <v>0</v>
      </c>
      <c r="G29" s="134">
        <v>0</v>
      </c>
      <c r="H29" s="135">
        <f t="shared" si="0"/>
        <v>-1</v>
      </c>
    </row>
    <row r="30" spans="1:8" s="6" customFormat="1">
      <c r="A30" s="132" t="s">
        <v>227</v>
      </c>
      <c r="B30" s="71">
        <v>0</v>
      </c>
      <c r="C30" s="71">
        <v>50250</v>
      </c>
      <c r="D30" s="71">
        <v>691</v>
      </c>
      <c r="E30" s="133">
        <v>0</v>
      </c>
      <c r="F30" s="134">
        <v>50223</v>
      </c>
      <c r="G30" s="134">
        <v>698</v>
      </c>
      <c r="H30" s="135">
        <f t="shared" si="0"/>
        <v>1.0130246020260492E-2</v>
      </c>
    </row>
    <row r="31" spans="1:8" s="6" customFormat="1">
      <c r="A31" s="132" t="s">
        <v>228</v>
      </c>
      <c r="B31" s="71">
        <v>119</v>
      </c>
      <c r="C31" s="71">
        <v>6559</v>
      </c>
      <c r="D31" s="71">
        <v>127</v>
      </c>
      <c r="E31" s="133">
        <v>230</v>
      </c>
      <c r="F31" s="134">
        <v>13200</v>
      </c>
      <c r="G31" s="134">
        <v>251</v>
      </c>
      <c r="H31" s="135">
        <f t="shared" si="0"/>
        <v>0.97637795275590555</v>
      </c>
    </row>
    <row r="32" spans="1:8" s="6" customFormat="1">
      <c r="A32" s="132" t="s">
        <v>229</v>
      </c>
      <c r="B32" s="71">
        <v>0</v>
      </c>
      <c r="C32" s="71">
        <v>0</v>
      </c>
      <c r="D32" s="71">
        <v>0</v>
      </c>
      <c r="E32" s="133">
        <v>50</v>
      </c>
      <c r="F32" s="134">
        <v>50</v>
      </c>
      <c r="G32" s="134">
        <v>107</v>
      </c>
      <c r="H32" s="241" t="s">
        <v>214</v>
      </c>
    </row>
    <row r="33" spans="1:8" s="6" customFormat="1">
      <c r="A33" s="132" t="s">
        <v>230</v>
      </c>
      <c r="B33" s="71">
        <v>0</v>
      </c>
      <c r="C33" s="71">
        <v>4</v>
      </c>
      <c r="D33" s="71">
        <v>100</v>
      </c>
      <c r="E33" s="133">
        <v>0</v>
      </c>
      <c r="F33" s="134">
        <v>0</v>
      </c>
      <c r="G33" s="134">
        <v>0</v>
      </c>
      <c r="H33" s="135">
        <f t="shared" si="0"/>
        <v>-1</v>
      </c>
    </row>
    <row r="34" spans="1:8" s="6" customFormat="1">
      <c r="A34" s="132" t="s">
        <v>231</v>
      </c>
      <c r="B34" s="71">
        <v>40</v>
      </c>
      <c r="C34" s="71">
        <v>6832</v>
      </c>
      <c r="D34" s="71">
        <v>71</v>
      </c>
      <c r="E34" s="133">
        <v>0</v>
      </c>
      <c r="F34" s="134">
        <v>8582</v>
      </c>
      <c r="G34" s="134">
        <v>86</v>
      </c>
      <c r="H34" s="135">
        <f t="shared" si="0"/>
        <v>0.21126760563380281</v>
      </c>
    </row>
    <row r="35" spans="1:8" s="6" customFormat="1">
      <c r="A35" s="132" t="s">
        <v>232</v>
      </c>
      <c r="B35" s="71">
        <v>2297</v>
      </c>
      <c r="C35" s="71">
        <v>203658</v>
      </c>
      <c r="D35" s="71">
        <v>2804</v>
      </c>
      <c r="E35" s="133">
        <v>90</v>
      </c>
      <c r="F35" s="134">
        <v>4458</v>
      </c>
      <c r="G35" s="134">
        <v>108</v>
      </c>
      <c r="H35" s="135">
        <f t="shared" si="0"/>
        <v>-0.96148359486447932</v>
      </c>
    </row>
    <row r="36" spans="1:8" s="6" customFormat="1">
      <c r="A36" s="132" t="s">
        <v>233</v>
      </c>
      <c r="B36" s="71">
        <v>0</v>
      </c>
      <c r="C36" s="71">
        <v>117409</v>
      </c>
      <c r="D36" s="71">
        <v>1615</v>
      </c>
      <c r="E36" s="133">
        <v>0</v>
      </c>
      <c r="F36" s="134">
        <v>149824</v>
      </c>
      <c r="G36" s="134">
        <v>2035</v>
      </c>
      <c r="H36" s="135">
        <f t="shared" si="0"/>
        <v>0.26006191950464397</v>
      </c>
    </row>
    <row r="37" spans="1:8" s="6" customFormat="1">
      <c r="A37" s="132" t="s">
        <v>234</v>
      </c>
      <c r="B37" s="71">
        <v>27599</v>
      </c>
      <c r="C37" s="71">
        <v>214991</v>
      </c>
      <c r="D37" s="71">
        <v>35668</v>
      </c>
      <c r="E37" s="133">
        <v>18744</v>
      </c>
      <c r="F37" s="134">
        <v>98114</v>
      </c>
      <c r="G37" s="134">
        <v>24109</v>
      </c>
      <c r="H37" s="135">
        <f t="shared" si="0"/>
        <v>-0.32407199730851183</v>
      </c>
    </row>
    <row r="38" spans="1:8" s="6" customFormat="1">
      <c r="A38" s="132" t="s">
        <v>235</v>
      </c>
      <c r="B38" s="71">
        <v>23621</v>
      </c>
      <c r="C38" s="71">
        <v>1398144</v>
      </c>
      <c r="D38" s="71">
        <v>35485</v>
      </c>
      <c r="E38" s="133">
        <v>14346</v>
      </c>
      <c r="F38" s="134">
        <v>860760</v>
      </c>
      <c r="G38" s="134">
        <v>21605</v>
      </c>
      <c r="H38" s="135">
        <f t="shared" si="0"/>
        <v>-0.39115119064393405</v>
      </c>
    </row>
    <row r="39" spans="1:8" s="6" customFormat="1">
      <c r="A39" s="132" t="s">
        <v>236</v>
      </c>
      <c r="B39" s="71">
        <v>126</v>
      </c>
      <c r="C39" s="71">
        <v>136</v>
      </c>
      <c r="D39" s="71">
        <v>407</v>
      </c>
      <c r="E39" s="133">
        <v>0</v>
      </c>
      <c r="F39" s="134">
        <v>0</v>
      </c>
      <c r="G39" s="134">
        <v>0</v>
      </c>
      <c r="H39" s="135">
        <f t="shared" si="0"/>
        <v>-1</v>
      </c>
    </row>
    <row r="40" spans="1:8" s="6" customFormat="1">
      <c r="A40" s="132" t="s">
        <v>237</v>
      </c>
      <c r="B40" s="71">
        <v>162</v>
      </c>
      <c r="C40" s="71">
        <v>203</v>
      </c>
      <c r="D40" s="71">
        <v>1933</v>
      </c>
      <c r="E40" s="133">
        <v>270</v>
      </c>
      <c r="F40" s="134">
        <v>1244</v>
      </c>
      <c r="G40" s="134">
        <v>1549</v>
      </c>
      <c r="H40" s="135">
        <f t="shared" si="0"/>
        <v>-0.19865494050698396</v>
      </c>
    </row>
    <row r="41" spans="1:8" s="6" customFormat="1">
      <c r="A41" s="132" t="s">
        <v>340</v>
      </c>
      <c r="B41" s="71">
        <v>0</v>
      </c>
      <c r="C41" s="71">
        <v>0</v>
      </c>
      <c r="D41" s="71">
        <v>0</v>
      </c>
      <c r="E41" s="133">
        <v>54</v>
      </c>
      <c r="F41" s="134">
        <v>54</v>
      </c>
      <c r="G41" s="134">
        <v>76</v>
      </c>
      <c r="H41" s="241" t="s">
        <v>214</v>
      </c>
    </row>
    <row r="42" spans="1:8" s="6" customFormat="1">
      <c r="A42" s="132" t="s">
        <v>238</v>
      </c>
      <c r="B42" s="71">
        <v>238</v>
      </c>
      <c r="C42" s="71">
        <v>14280</v>
      </c>
      <c r="D42" s="71">
        <v>364</v>
      </c>
      <c r="E42" s="133">
        <v>312</v>
      </c>
      <c r="F42" s="134">
        <v>16360</v>
      </c>
      <c r="G42" s="134">
        <v>458</v>
      </c>
      <c r="H42" s="135">
        <f t="shared" si="0"/>
        <v>0.25824175824175827</v>
      </c>
    </row>
    <row r="43" spans="1:8" s="6" customFormat="1">
      <c r="A43" s="132" t="s">
        <v>239</v>
      </c>
      <c r="B43" s="71">
        <v>0</v>
      </c>
      <c r="C43" s="71">
        <v>96</v>
      </c>
      <c r="D43" s="71">
        <v>2377</v>
      </c>
      <c r="E43" s="133">
        <v>0</v>
      </c>
      <c r="F43" s="134">
        <v>157</v>
      </c>
      <c r="G43" s="134">
        <v>3803</v>
      </c>
      <c r="H43" s="135">
        <f t="shared" si="0"/>
        <v>0.5999158603281447</v>
      </c>
    </row>
    <row r="44" spans="1:8" s="6" customFormat="1">
      <c r="A44" s="132" t="s">
        <v>240</v>
      </c>
      <c r="B44" s="71">
        <v>20</v>
      </c>
      <c r="C44" s="71">
        <v>1400</v>
      </c>
      <c r="D44" s="71">
        <v>17</v>
      </c>
      <c r="E44" s="133">
        <v>0</v>
      </c>
      <c r="F44" s="134">
        <v>0</v>
      </c>
      <c r="G44" s="134">
        <v>0</v>
      </c>
      <c r="H44" s="135">
        <f t="shared" ref="H44:H45" si="1">(+G44-D44)/D44</f>
        <v>-1</v>
      </c>
    </row>
    <row r="45" spans="1:8" s="6" customFormat="1" ht="12.75" customHeight="1">
      <c r="A45" s="136" t="s">
        <v>131</v>
      </c>
      <c r="B45" s="137">
        <f t="shared" ref="B45:G45" si="2">SUM(B14:B44)</f>
        <v>84412</v>
      </c>
      <c r="C45" s="137">
        <f t="shared" si="2"/>
        <v>2104932</v>
      </c>
      <c r="D45" s="137">
        <f t="shared" si="2"/>
        <v>111980</v>
      </c>
      <c r="E45" s="138">
        <f t="shared" si="2"/>
        <v>53148</v>
      </c>
      <c r="F45" s="139">
        <f t="shared" si="2"/>
        <v>1374048</v>
      </c>
      <c r="G45" s="139">
        <f t="shared" si="2"/>
        <v>74433</v>
      </c>
      <c r="H45" s="140">
        <f t="shared" si="1"/>
        <v>-0.33530094659760673</v>
      </c>
    </row>
    <row r="46" spans="1:8" s="6" customFormat="1" ht="5.0999999999999996" customHeight="1">
      <c r="A46" s="141"/>
      <c r="B46" s="111"/>
      <c r="C46" s="111"/>
      <c r="D46" s="111"/>
      <c r="E46" s="109"/>
      <c r="F46" s="111"/>
      <c r="G46" s="111"/>
      <c r="H46" s="142"/>
    </row>
    <row r="47" spans="1:8" s="6" customFormat="1" ht="12.75" customHeight="1">
      <c r="A47" s="85"/>
      <c r="B47" s="85"/>
      <c r="C47" s="85"/>
      <c r="D47" s="85"/>
      <c r="E47" s="143"/>
      <c r="F47" s="144" t="s">
        <v>241</v>
      </c>
      <c r="G47" s="145"/>
      <c r="H47" s="146">
        <f>(+E45-B45)/B45</f>
        <v>-0.37037388049092546</v>
      </c>
    </row>
    <row r="48" spans="1:8" s="6" customFormat="1">
      <c r="A48" s="147"/>
      <c r="B48" s="148"/>
      <c r="C48" s="148"/>
      <c r="D48" s="148"/>
      <c r="E48" s="149"/>
      <c r="F48" s="149"/>
      <c r="G48" s="149"/>
      <c r="H48" s="150"/>
    </row>
    <row r="49" spans="1:8">
      <c r="A49" s="151"/>
      <c r="B49" s="151"/>
      <c r="C49" s="151"/>
      <c r="D49" s="151"/>
      <c r="E49" s="118"/>
      <c r="F49" s="152"/>
      <c r="G49" s="153"/>
      <c r="H49" s="154"/>
    </row>
    <row r="50" spans="1:8">
      <c r="A50" s="123" t="s">
        <v>206</v>
      </c>
      <c r="B50" s="124"/>
      <c r="C50" s="124"/>
      <c r="D50" s="125"/>
      <c r="E50" s="251" t="s">
        <v>1</v>
      </c>
      <c r="F50" s="251"/>
      <c r="G50" s="251"/>
      <c r="H50" s="126" t="s">
        <v>207</v>
      </c>
    </row>
    <row r="51" spans="1:8">
      <c r="A51" s="155" t="s">
        <v>242</v>
      </c>
      <c r="B51" s="156" t="s">
        <v>19</v>
      </c>
      <c r="C51" s="156" t="s">
        <v>20</v>
      </c>
      <c r="D51" s="157" t="s">
        <v>83</v>
      </c>
      <c r="E51" s="158" t="s">
        <v>19</v>
      </c>
      <c r="F51" s="158" t="s">
        <v>20</v>
      </c>
      <c r="G51" s="158" t="s">
        <v>83</v>
      </c>
      <c r="H51" s="131" t="s">
        <v>209</v>
      </c>
    </row>
    <row r="52" spans="1:8" ht="12.75" customHeight="1">
      <c r="A52" s="132" t="s">
        <v>243</v>
      </c>
      <c r="B52" s="71">
        <v>6740</v>
      </c>
      <c r="C52" s="71">
        <v>6740</v>
      </c>
      <c r="D52" s="71">
        <v>5070</v>
      </c>
      <c r="E52" s="133">
        <v>2700</v>
      </c>
      <c r="F52" s="159">
        <v>2700</v>
      </c>
      <c r="G52" s="160">
        <v>2002</v>
      </c>
      <c r="H52" s="161">
        <f t="shared" ref="H52:H88" si="3">(+G52-D52)/D52</f>
        <v>-0.60512820512820509</v>
      </c>
    </row>
    <row r="53" spans="1:8" ht="12.75" customHeight="1">
      <c r="A53" s="132" t="s">
        <v>244</v>
      </c>
      <c r="B53" s="71">
        <v>2704</v>
      </c>
      <c r="C53" s="71">
        <v>162240</v>
      </c>
      <c r="D53" s="71">
        <v>4072</v>
      </c>
      <c r="E53" s="133">
        <v>221</v>
      </c>
      <c r="F53" s="159">
        <v>13260</v>
      </c>
      <c r="G53" s="160">
        <v>333</v>
      </c>
      <c r="H53" s="161">
        <f t="shared" si="3"/>
        <v>-0.91822200392927311</v>
      </c>
    </row>
    <row r="54" spans="1:8" ht="12.75" customHeight="1">
      <c r="A54" s="132" t="s">
        <v>245</v>
      </c>
      <c r="B54" s="71">
        <v>39020</v>
      </c>
      <c r="C54" s="71">
        <v>1214443</v>
      </c>
      <c r="D54" s="71">
        <v>56763</v>
      </c>
      <c r="E54" s="133">
        <v>26209</v>
      </c>
      <c r="F54" s="159">
        <v>614616</v>
      </c>
      <c r="G54" s="160">
        <v>37414</v>
      </c>
      <c r="H54" s="161">
        <f t="shared" si="3"/>
        <v>-0.34087345630075927</v>
      </c>
    </row>
    <row r="55" spans="1:8" ht="12.75" customHeight="1">
      <c r="A55" s="132" t="s">
        <v>246</v>
      </c>
      <c r="B55" s="71">
        <v>85</v>
      </c>
      <c r="C55" s="71">
        <v>2285</v>
      </c>
      <c r="D55" s="71">
        <v>115</v>
      </c>
      <c r="E55" s="133">
        <v>60</v>
      </c>
      <c r="F55" s="159">
        <v>60</v>
      </c>
      <c r="G55" s="160">
        <v>97</v>
      </c>
      <c r="H55" s="161">
        <f t="shared" si="3"/>
        <v>-0.15652173913043479</v>
      </c>
    </row>
    <row r="56" spans="1:8" ht="12.75" customHeight="1">
      <c r="A56" s="132" t="s">
        <v>247</v>
      </c>
      <c r="B56" s="71">
        <v>410</v>
      </c>
      <c r="C56" s="71">
        <v>24600</v>
      </c>
      <c r="D56" s="71">
        <v>617</v>
      </c>
      <c r="E56" s="133">
        <v>1734</v>
      </c>
      <c r="F56" s="159">
        <v>104040</v>
      </c>
      <c r="G56" s="160">
        <v>2611</v>
      </c>
      <c r="H56" s="161">
        <f t="shared" si="3"/>
        <v>3.2317666126418154</v>
      </c>
    </row>
    <row r="57" spans="1:8" ht="12.75" customHeight="1">
      <c r="A57" s="132" t="s">
        <v>248</v>
      </c>
      <c r="B57" s="71">
        <v>5370</v>
      </c>
      <c r="C57" s="71">
        <v>54000</v>
      </c>
      <c r="D57" s="71">
        <v>6821</v>
      </c>
      <c r="E57" s="133">
        <v>0</v>
      </c>
      <c r="F57" s="159">
        <v>5230</v>
      </c>
      <c r="G57" s="160">
        <v>77</v>
      </c>
      <c r="H57" s="161">
        <f t="shared" si="3"/>
        <v>-0.98871133264917166</v>
      </c>
    </row>
    <row r="58" spans="1:8" ht="12.75" customHeight="1">
      <c r="A58" s="132" t="s">
        <v>249</v>
      </c>
      <c r="B58" s="71">
        <v>459</v>
      </c>
      <c r="C58" s="71">
        <v>27560</v>
      </c>
      <c r="D58" s="71">
        <v>1109</v>
      </c>
      <c r="E58" s="133">
        <v>918</v>
      </c>
      <c r="F58" s="159">
        <v>55080</v>
      </c>
      <c r="G58" s="160">
        <v>1383</v>
      </c>
      <c r="H58" s="161">
        <f t="shared" si="3"/>
        <v>0.24706943192064923</v>
      </c>
    </row>
    <row r="59" spans="1:8" ht="12.75" customHeight="1">
      <c r="A59" s="132" t="s">
        <v>250</v>
      </c>
      <c r="B59" s="71">
        <v>0</v>
      </c>
      <c r="C59" s="71">
        <v>19002</v>
      </c>
      <c r="D59" s="71">
        <v>259</v>
      </c>
      <c r="E59" s="133">
        <v>0</v>
      </c>
      <c r="F59" s="159">
        <v>0</v>
      </c>
      <c r="G59" s="160">
        <v>0</v>
      </c>
      <c r="H59" s="161">
        <f t="shared" si="3"/>
        <v>-1</v>
      </c>
    </row>
    <row r="60" spans="1:8" ht="12.75" customHeight="1">
      <c r="A60" s="132" t="s">
        <v>251</v>
      </c>
      <c r="B60" s="71">
        <v>0</v>
      </c>
      <c r="C60" s="71">
        <v>11116</v>
      </c>
      <c r="D60" s="71">
        <v>2432</v>
      </c>
      <c r="E60" s="133">
        <v>640</v>
      </c>
      <c r="F60" s="159">
        <v>4943</v>
      </c>
      <c r="G60" s="160">
        <v>3410</v>
      </c>
      <c r="H60" s="161">
        <f t="shared" si="3"/>
        <v>0.40213815789473684</v>
      </c>
    </row>
    <row r="61" spans="1:8" ht="12.75" customHeight="1">
      <c r="A61" s="132" t="s">
        <v>252</v>
      </c>
      <c r="B61" s="71">
        <v>16944</v>
      </c>
      <c r="C61" s="71">
        <v>18384</v>
      </c>
      <c r="D61" s="71">
        <v>14260</v>
      </c>
      <c r="E61" s="133">
        <v>13127</v>
      </c>
      <c r="F61" s="159">
        <v>15311</v>
      </c>
      <c r="G61" s="160">
        <v>9867</v>
      </c>
      <c r="H61" s="161">
        <f t="shared" si="3"/>
        <v>-0.30806451612903224</v>
      </c>
    </row>
    <row r="62" spans="1:8" ht="12.75" customHeight="1">
      <c r="A62" s="132" t="s">
        <v>253</v>
      </c>
      <c r="B62" s="71">
        <v>53</v>
      </c>
      <c r="C62" s="71">
        <v>47588</v>
      </c>
      <c r="D62" s="71">
        <v>731</v>
      </c>
      <c r="E62" s="133">
        <v>0</v>
      </c>
      <c r="F62" s="159">
        <v>132839</v>
      </c>
      <c r="G62" s="160">
        <v>1890</v>
      </c>
      <c r="H62" s="161">
        <f t="shared" si="3"/>
        <v>1.585499316005472</v>
      </c>
    </row>
    <row r="63" spans="1:8" ht="12.75" customHeight="1">
      <c r="A63" s="132" t="s">
        <v>254</v>
      </c>
      <c r="B63" s="71">
        <v>0</v>
      </c>
      <c r="C63" s="71">
        <v>0</v>
      </c>
      <c r="D63" s="71">
        <v>0</v>
      </c>
      <c r="E63" s="133">
        <v>0</v>
      </c>
      <c r="F63" s="159">
        <v>4000</v>
      </c>
      <c r="G63" s="160">
        <v>40</v>
      </c>
      <c r="H63" s="242" t="s">
        <v>214</v>
      </c>
    </row>
    <row r="64" spans="1:8" ht="12.75" customHeight="1">
      <c r="A64" s="132" t="s">
        <v>255</v>
      </c>
      <c r="B64" s="71">
        <v>0</v>
      </c>
      <c r="C64" s="71">
        <v>1850</v>
      </c>
      <c r="D64" s="71">
        <v>20</v>
      </c>
      <c r="E64" s="133">
        <v>0</v>
      </c>
      <c r="F64" s="159">
        <v>3700</v>
      </c>
      <c r="G64" s="160">
        <v>51</v>
      </c>
      <c r="H64" s="161">
        <f t="shared" si="3"/>
        <v>1.55</v>
      </c>
    </row>
    <row r="65" spans="1:8" ht="12.75" customHeight="1">
      <c r="A65" s="132" t="s">
        <v>256</v>
      </c>
      <c r="B65" s="71">
        <v>0</v>
      </c>
      <c r="C65" s="71">
        <v>1850</v>
      </c>
      <c r="D65" s="71">
        <v>26</v>
      </c>
      <c r="E65" s="133">
        <v>0</v>
      </c>
      <c r="F65" s="159">
        <v>0</v>
      </c>
      <c r="G65" s="160">
        <v>0</v>
      </c>
      <c r="H65" s="161">
        <f t="shared" si="3"/>
        <v>-1</v>
      </c>
    </row>
    <row r="66" spans="1:8" ht="12.75" customHeight="1">
      <c r="A66" s="132" t="s">
        <v>257</v>
      </c>
      <c r="B66" s="71">
        <v>272</v>
      </c>
      <c r="C66" s="71">
        <v>18708</v>
      </c>
      <c r="D66" s="71">
        <v>461</v>
      </c>
      <c r="E66" s="133">
        <v>67</v>
      </c>
      <c r="F66" s="159">
        <v>121</v>
      </c>
      <c r="G66" s="160">
        <v>1432</v>
      </c>
      <c r="H66" s="161">
        <f t="shared" si="3"/>
        <v>2.1062906724511929</v>
      </c>
    </row>
    <row r="67" spans="1:8" ht="12.75" customHeight="1">
      <c r="A67" s="132" t="s">
        <v>258</v>
      </c>
      <c r="B67" s="71">
        <v>720</v>
      </c>
      <c r="C67" s="71">
        <v>720</v>
      </c>
      <c r="D67" s="71">
        <v>917</v>
      </c>
      <c r="E67" s="133"/>
      <c r="F67" s="159"/>
      <c r="G67" s="160"/>
      <c r="H67" s="161">
        <f t="shared" si="3"/>
        <v>-1</v>
      </c>
    </row>
    <row r="68" spans="1:8" ht="12.75" customHeight="1">
      <c r="A68" s="132" t="s">
        <v>259</v>
      </c>
      <c r="B68" s="71">
        <v>0</v>
      </c>
      <c r="C68" s="71">
        <v>0</v>
      </c>
      <c r="D68" s="71">
        <v>0</v>
      </c>
      <c r="E68" s="133">
        <v>60</v>
      </c>
      <c r="F68" s="159">
        <v>60</v>
      </c>
      <c r="G68" s="160">
        <v>48</v>
      </c>
      <c r="H68" s="242" t="s">
        <v>214</v>
      </c>
    </row>
    <row r="69" spans="1:8" ht="12.75" customHeight="1">
      <c r="A69" s="132" t="s">
        <v>260</v>
      </c>
      <c r="B69" s="71">
        <v>788</v>
      </c>
      <c r="C69" s="71">
        <v>68954</v>
      </c>
      <c r="D69" s="71">
        <v>1028</v>
      </c>
      <c r="E69" s="133">
        <v>0</v>
      </c>
      <c r="F69" s="159">
        <v>31027</v>
      </c>
      <c r="G69" s="160">
        <v>431</v>
      </c>
      <c r="H69" s="161">
        <f t="shared" si="3"/>
        <v>-0.58073929961089499</v>
      </c>
    </row>
    <row r="70" spans="1:8" ht="12.75" customHeight="1">
      <c r="A70" s="132" t="s">
        <v>261</v>
      </c>
      <c r="B70" s="71">
        <v>0</v>
      </c>
      <c r="C70" s="71">
        <v>10082</v>
      </c>
      <c r="D70" s="71">
        <v>139</v>
      </c>
      <c r="E70" s="133">
        <v>0</v>
      </c>
      <c r="F70" s="159">
        <v>0</v>
      </c>
      <c r="G70" s="160">
        <v>0</v>
      </c>
      <c r="H70" s="161">
        <f t="shared" si="3"/>
        <v>-1</v>
      </c>
    </row>
    <row r="71" spans="1:8" ht="12.75" customHeight="1">
      <c r="A71" s="132" t="s">
        <v>341</v>
      </c>
      <c r="B71" s="71">
        <v>0</v>
      </c>
      <c r="C71" s="71">
        <v>0</v>
      </c>
      <c r="D71" s="71">
        <v>0</v>
      </c>
      <c r="E71" s="133">
        <v>0</v>
      </c>
      <c r="F71" s="159">
        <v>1754</v>
      </c>
      <c r="G71" s="160">
        <v>26</v>
      </c>
      <c r="H71" s="242" t="s">
        <v>214</v>
      </c>
    </row>
    <row r="72" spans="1:8" ht="12.75" customHeight="1">
      <c r="A72" s="132" t="s">
        <v>262</v>
      </c>
      <c r="B72" s="71">
        <v>0</v>
      </c>
      <c r="C72" s="71">
        <v>2000</v>
      </c>
      <c r="D72" s="71">
        <v>20</v>
      </c>
      <c r="E72" s="133">
        <v>0</v>
      </c>
      <c r="F72" s="159">
        <v>2000</v>
      </c>
      <c r="G72" s="160">
        <v>20</v>
      </c>
      <c r="H72" s="161">
        <f t="shared" si="3"/>
        <v>0</v>
      </c>
    </row>
    <row r="73" spans="1:8" ht="12.75" customHeight="1">
      <c r="A73" s="132" t="s">
        <v>263</v>
      </c>
      <c r="B73" s="71">
        <v>20</v>
      </c>
      <c r="C73" s="71">
        <v>2240</v>
      </c>
      <c r="D73" s="71">
        <v>25</v>
      </c>
      <c r="E73" s="133">
        <v>0</v>
      </c>
      <c r="F73" s="159">
        <v>0</v>
      </c>
      <c r="G73" s="160">
        <v>0</v>
      </c>
      <c r="H73" s="161">
        <f t="shared" si="3"/>
        <v>-1</v>
      </c>
    </row>
    <row r="74" spans="1:8" ht="12.75" customHeight="1">
      <c r="A74" s="132" t="s">
        <v>264</v>
      </c>
      <c r="B74" s="71">
        <v>0</v>
      </c>
      <c r="C74" s="71">
        <v>2193</v>
      </c>
      <c r="D74" s="71">
        <v>26</v>
      </c>
      <c r="E74" s="133">
        <v>0</v>
      </c>
      <c r="F74" s="159">
        <v>0</v>
      </c>
      <c r="G74" s="160">
        <v>0</v>
      </c>
      <c r="H74" s="161">
        <f t="shared" si="3"/>
        <v>-1</v>
      </c>
    </row>
    <row r="75" spans="1:8" ht="12.75" customHeight="1">
      <c r="A75" s="132" t="s">
        <v>342</v>
      </c>
      <c r="B75" s="71">
        <v>0</v>
      </c>
      <c r="C75" s="71">
        <v>0</v>
      </c>
      <c r="D75" s="71">
        <v>0</v>
      </c>
      <c r="E75" s="133">
        <v>0</v>
      </c>
      <c r="F75" s="159">
        <v>1838</v>
      </c>
      <c r="G75" s="160">
        <v>26</v>
      </c>
      <c r="H75" s="242" t="s">
        <v>214</v>
      </c>
    </row>
    <row r="76" spans="1:8" ht="12.75" customHeight="1">
      <c r="A76" s="132" t="s">
        <v>265</v>
      </c>
      <c r="B76" s="71">
        <v>0</v>
      </c>
      <c r="C76" s="71">
        <v>0</v>
      </c>
      <c r="D76" s="71">
        <v>0</v>
      </c>
      <c r="E76" s="133">
        <v>0</v>
      </c>
      <c r="F76" s="159">
        <v>45274</v>
      </c>
      <c r="G76" s="160">
        <v>915</v>
      </c>
      <c r="H76" s="242" t="s">
        <v>214</v>
      </c>
    </row>
    <row r="77" spans="1:8" ht="12.75" customHeight="1">
      <c r="A77" s="132" t="s">
        <v>266</v>
      </c>
      <c r="B77" s="71">
        <v>1560</v>
      </c>
      <c r="C77" s="71">
        <v>1560</v>
      </c>
      <c r="D77" s="71">
        <v>1987</v>
      </c>
      <c r="E77" s="133">
        <v>0</v>
      </c>
      <c r="F77" s="159">
        <v>0</v>
      </c>
      <c r="G77" s="160">
        <v>0</v>
      </c>
      <c r="H77" s="161">
        <f t="shared" si="3"/>
        <v>-1</v>
      </c>
    </row>
    <row r="78" spans="1:8" ht="12.75" customHeight="1">
      <c r="A78" s="132" t="s">
        <v>267</v>
      </c>
      <c r="B78" s="71">
        <v>3216</v>
      </c>
      <c r="C78" s="71">
        <v>192960</v>
      </c>
      <c r="D78" s="71">
        <v>4843</v>
      </c>
      <c r="E78" s="133">
        <v>3712</v>
      </c>
      <c r="F78" s="159">
        <v>222733</v>
      </c>
      <c r="G78" s="160">
        <v>5845</v>
      </c>
      <c r="H78" s="161">
        <f t="shared" si="3"/>
        <v>0.20689655172413793</v>
      </c>
    </row>
    <row r="79" spans="1:8" ht="12.75" customHeight="1">
      <c r="A79" s="132" t="s">
        <v>355</v>
      </c>
      <c r="B79" s="71">
        <v>0</v>
      </c>
      <c r="C79" s="71">
        <v>0</v>
      </c>
      <c r="D79" s="71">
        <v>0</v>
      </c>
      <c r="E79" s="133">
        <v>0</v>
      </c>
      <c r="F79" s="159">
        <v>1651</v>
      </c>
      <c r="G79" s="160">
        <v>30</v>
      </c>
      <c r="H79" s="242" t="s">
        <v>214</v>
      </c>
    </row>
    <row r="80" spans="1:8" ht="12.75" customHeight="1">
      <c r="A80" s="132" t="s">
        <v>268</v>
      </c>
      <c r="B80" s="71">
        <v>0</v>
      </c>
      <c r="C80" s="71">
        <v>0</v>
      </c>
      <c r="D80" s="71">
        <v>0</v>
      </c>
      <c r="E80" s="133">
        <v>0</v>
      </c>
      <c r="F80" s="159">
        <v>924</v>
      </c>
      <c r="G80" s="160">
        <v>23</v>
      </c>
      <c r="H80" s="242" t="s">
        <v>214</v>
      </c>
    </row>
    <row r="81" spans="1:8" ht="12.75" customHeight="1">
      <c r="A81" s="132" t="s">
        <v>269</v>
      </c>
      <c r="B81" s="71">
        <v>1443</v>
      </c>
      <c r="C81" s="71">
        <v>148582</v>
      </c>
      <c r="D81" s="71">
        <v>2318</v>
      </c>
      <c r="E81" s="133">
        <v>105</v>
      </c>
      <c r="F81" s="159">
        <v>6909</v>
      </c>
      <c r="G81" s="160">
        <v>118</v>
      </c>
      <c r="H81" s="161">
        <f t="shared" si="3"/>
        <v>-0.94909404659188956</v>
      </c>
    </row>
    <row r="82" spans="1:8" ht="12.75" customHeight="1">
      <c r="A82" s="132" t="s">
        <v>270</v>
      </c>
      <c r="B82" s="71">
        <v>21</v>
      </c>
      <c r="C82" s="71">
        <v>1428</v>
      </c>
      <c r="D82" s="71">
        <v>24</v>
      </c>
      <c r="E82" s="133">
        <v>0</v>
      </c>
      <c r="F82" s="159">
        <v>0</v>
      </c>
      <c r="G82" s="160">
        <v>0</v>
      </c>
      <c r="H82" s="161">
        <f t="shared" si="3"/>
        <v>-1</v>
      </c>
    </row>
    <row r="83" spans="1:8" ht="12.75" customHeight="1">
      <c r="A83" s="132" t="s">
        <v>271</v>
      </c>
      <c r="B83" s="71">
        <v>0</v>
      </c>
      <c r="C83" s="71">
        <v>14402</v>
      </c>
      <c r="D83" s="71">
        <v>207</v>
      </c>
      <c r="E83" s="133">
        <v>0</v>
      </c>
      <c r="F83" s="159">
        <v>0</v>
      </c>
      <c r="G83" s="160">
        <v>0</v>
      </c>
      <c r="H83" s="161">
        <f t="shared" si="3"/>
        <v>-1</v>
      </c>
    </row>
    <row r="84" spans="1:8" ht="12.75" customHeight="1">
      <c r="A84" s="132" t="s">
        <v>272</v>
      </c>
      <c r="B84" s="71">
        <v>0</v>
      </c>
      <c r="C84" s="71">
        <v>6963</v>
      </c>
      <c r="D84" s="71">
        <v>84</v>
      </c>
      <c r="E84" s="133">
        <v>0</v>
      </c>
      <c r="F84" s="159">
        <v>1709</v>
      </c>
      <c r="G84" s="160">
        <v>26</v>
      </c>
      <c r="H84" s="161">
        <f t="shared" si="3"/>
        <v>-0.69047619047619047</v>
      </c>
    </row>
    <row r="85" spans="1:8" ht="12.75" customHeight="1">
      <c r="A85" s="132" t="s">
        <v>273</v>
      </c>
      <c r="B85" s="71">
        <v>480</v>
      </c>
      <c r="C85" s="71">
        <v>480</v>
      </c>
      <c r="D85" s="71">
        <v>612</v>
      </c>
      <c r="E85" s="133">
        <v>0</v>
      </c>
      <c r="F85" s="159">
        <v>12900</v>
      </c>
      <c r="G85" s="160">
        <v>260</v>
      </c>
      <c r="H85" s="161">
        <f t="shared" si="3"/>
        <v>-0.57516339869281041</v>
      </c>
    </row>
    <row r="86" spans="1:8" ht="12.75" customHeight="1">
      <c r="A86" s="132" t="s">
        <v>274</v>
      </c>
      <c r="B86" s="71">
        <v>4107</v>
      </c>
      <c r="C86" s="71">
        <v>39811</v>
      </c>
      <c r="D86" s="71">
        <v>6972</v>
      </c>
      <c r="E86" s="133">
        <v>3195</v>
      </c>
      <c r="F86" s="159">
        <v>87041</v>
      </c>
      <c r="G86" s="160">
        <v>5523</v>
      </c>
      <c r="H86" s="161">
        <f t="shared" si="3"/>
        <v>-0.20783132530120482</v>
      </c>
    </row>
    <row r="87" spans="1:8" ht="12.75" customHeight="1">
      <c r="A87" s="132" t="s">
        <v>343</v>
      </c>
      <c r="B87" s="71">
        <v>0</v>
      </c>
      <c r="C87" s="71">
        <v>0</v>
      </c>
      <c r="D87" s="71">
        <v>0</v>
      </c>
      <c r="E87" s="133">
        <v>0</v>
      </c>
      <c r="F87" s="159">
        <v>1928</v>
      </c>
      <c r="G87" s="160">
        <v>27</v>
      </c>
      <c r="H87" s="242" t="s">
        <v>214</v>
      </c>
    </row>
    <row r="88" spans="1:8" ht="12.75" customHeight="1">
      <c r="A88" s="132" t="s">
        <v>344</v>
      </c>
      <c r="B88" s="71">
        <v>0</v>
      </c>
      <c r="C88" s="71">
        <v>0</v>
      </c>
      <c r="D88" s="71">
        <v>0</v>
      </c>
      <c r="E88" s="133">
        <v>400</v>
      </c>
      <c r="F88" s="159">
        <v>400</v>
      </c>
      <c r="G88" s="160">
        <v>510</v>
      </c>
      <c r="H88" s="242" t="s">
        <v>214</v>
      </c>
    </row>
    <row r="89" spans="1:8" ht="12.75" customHeight="1">
      <c r="A89" s="132" t="s">
        <v>275</v>
      </c>
      <c r="B89" s="71">
        <v>0</v>
      </c>
      <c r="C89" s="71">
        <v>2191</v>
      </c>
      <c r="D89" s="71">
        <v>25</v>
      </c>
      <c r="E89" s="133">
        <v>0</v>
      </c>
      <c r="F89" s="159">
        <v>0</v>
      </c>
      <c r="G89" s="160">
        <v>0</v>
      </c>
      <c r="H89" s="161">
        <f t="shared" ref="H89:H90" si="4">(+G89-D89)/D89</f>
        <v>-1</v>
      </c>
    </row>
    <row r="90" spans="1:8">
      <c r="A90" s="136" t="s">
        <v>131</v>
      </c>
      <c r="B90" s="137">
        <f t="shared" ref="B90:G90" si="5">SUM(B52:B89)</f>
        <v>84412</v>
      </c>
      <c r="C90" s="137">
        <f t="shared" si="5"/>
        <v>2104932</v>
      </c>
      <c r="D90" s="137">
        <f t="shared" si="5"/>
        <v>111983</v>
      </c>
      <c r="E90" s="138">
        <f t="shared" si="5"/>
        <v>53148</v>
      </c>
      <c r="F90" s="139">
        <f t="shared" si="5"/>
        <v>1374048</v>
      </c>
      <c r="G90" s="139">
        <f t="shared" si="5"/>
        <v>74435</v>
      </c>
      <c r="H90" s="140">
        <f t="shared" si="4"/>
        <v>-0.33530089388567907</v>
      </c>
    </row>
    <row r="91" spans="1:8" ht="5.0999999999999996" customHeight="1">
      <c r="A91" s="141"/>
      <c r="B91" s="111"/>
      <c r="C91" s="111"/>
      <c r="D91" s="111"/>
      <c r="E91" s="109"/>
      <c r="F91" s="111"/>
      <c r="G91" s="111"/>
      <c r="H91" s="142"/>
    </row>
    <row r="92" spans="1:8">
      <c r="A92" s="85"/>
      <c r="B92" s="85"/>
      <c r="C92" s="85"/>
      <c r="D92" s="85"/>
      <c r="E92" s="143"/>
      <c r="F92" s="252" t="s">
        <v>241</v>
      </c>
      <c r="G92" s="252"/>
      <c r="H92" s="146">
        <f>(+E90-B90)/B90</f>
        <v>-0.37037388049092546</v>
      </c>
    </row>
    <row r="93" spans="1:8">
      <c r="A93" s="162"/>
      <c r="B93" s="163"/>
      <c r="C93" s="163"/>
      <c r="D93" s="164"/>
      <c r="E93" s="164"/>
      <c r="F93" s="164"/>
      <c r="G93" s="164"/>
      <c r="H93" s="164"/>
    </row>
  </sheetData>
  <mergeCells count="3">
    <mergeCell ref="E12:G12"/>
    <mergeCell ref="E50:G50"/>
    <mergeCell ref="F92:G92"/>
  </mergeCells>
  <pageMargins left="0.74791666666666701" right="0.27569444444444402" top="0.15763888888888899" bottom="0.43333333333333302" header="0.511811023622047" footer="0"/>
  <pageSetup paperSize="9" orientation="portrait" horizontalDpi="300" verticalDpi="300"/>
  <headerFooter>
    <oddFooter>&amp;C&amp;"Consolas,Normal"&amp;8Terminal de Contenedores del Puerto de Bahía Blanca - T. S. P. Patagonia Norte S.A. -  Pcia. de Buenos Aires - República Argentina
Form.1034 - 22/11/00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9:AMJ117"/>
  <sheetViews>
    <sheetView showGridLines="0" zoomScaleNormal="100" workbookViewId="0">
      <selection activeCell="I1" sqref="I1"/>
    </sheetView>
  </sheetViews>
  <sheetFormatPr baseColWidth="10" defaultColWidth="11.44140625" defaultRowHeight="13.2"/>
  <cols>
    <col min="1" max="1" width="14" style="6" customWidth="1"/>
    <col min="2" max="2" width="13.44140625" style="6" customWidth="1"/>
    <col min="3" max="3" width="9.6640625" style="6" customWidth="1"/>
    <col min="4" max="4" width="11.109375" style="6" customWidth="1"/>
    <col min="5" max="6" width="9.6640625" style="6" customWidth="1"/>
    <col min="7" max="7" width="10.6640625" style="6" customWidth="1"/>
    <col min="8" max="8" width="9.6640625" style="6" customWidth="1"/>
    <col min="9" max="9" width="10.88671875" style="6" customWidth="1"/>
    <col min="10" max="1024" width="11.44140625" style="6"/>
  </cols>
  <sheetData>
    <row r="9" spans="1:9">
      <c r="A9" s="165"/>
      <c r="B9" s="11"/>
      <c r="C9" s="7"/>
      <c r="D9" s="7"/>
      <c r="E9" s="7"/>
      <c r="G9" s="12"/>
      <c r="H9" s="7"/>
      <c r="I9" s="7"/>
    </row>
    <row r="10" spans="1:9" ht="14.25" customHeight="1">
      <c r="A10" s="11" t="s">
        <v>276</v>
      </c>
      <c r="B10" s="11"/>
      <c r="C10" s="7"/>
      <c r="D10" s="7"/>
      <c r="E10" s="7"/>
      <c r="F10" s="12" t="str">
        <f>+CONCATENATE(MID(Principal!C13,1,14)," de ambas temporadas")</f>
        <v>Datos al 31/12 de ambas temporadas</v>
      </c>
      <c r="G10" s="7"/>
      <c r="H10" s="12"/>
      <c r="I10" s="7"/>
    </row>
    <row r="11" spans="1:9" ht="12.75" customHeight="1">
      <c r="A11" s="12"/>
      <c r="B11" s="9"/>
      <c r="C11" s="7"/>
      <c r="D11" s="7"/>
      <c r="E11" s="7"/>
      <c r="F11" s="12"/>
      <c r="G11" s="7"/>
      <c r="H11" s="7"/>
      <c r="I11" s="7"/>
    </row>
    <row r="12" spans="1:9" ht="6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9">
      <c r="A13" s="123"/>
      <c r="B13" s="166"/>
      <c r="C13" s="124" t="s">
        <v>206</v>
      </c>
      <c r="D13" s="167"/>
      <c r="E13" s="168"/>
      <c r="F13" s="169" t="s">
        <v>1</v>
      </c>
      <c r="G13" s="170"/>
      <c r="H13" s="170"/>
      <c r="I13" s="126" t="s">
        <v>207</v>
      </c>
    </row>
    <row r="14" spans="1:9">
      <c r="A14" s="127" t="s">
        <v>242</v>
      </c>
      <c r="B14" s="171" t="s">
        <v>208</v>
      </c>
      <c r="C14" s="128" t="s">
        <v>19</v>
      </c>
      <c r="D14" s="172" t="s">
        <v>20</v>
      </c>
      <c r="E14" s="129" t="s">
        <v>83</v>
      </c>
      <c r="F14" s="130" t="s">
        <v>19</v>
      </c>
      <c r="G14" s="130" t="s">
        <v>20</v>
      </c>
      <c r="H14" s="130" t="s">
        <v>83</v>
      </c>
      <c r="I14" s="131" t="s">
        <v>209</v>
      </c>
    </row>
    <row r="15" spans="1:9">
      <c r="A15" s="173" t="s">
        <v>243</v>
      </c>
      <c r="B15" s="174" t="s">
        <v>211</v>
      </c>
      <c r="C15" s="175">
        <v>6740</v>
      </c>
      <c r="D15" s="175">
        <v>6740</v>
      </c>
      <c r="E15" s="175">
        <v>5070</v>
      </c>
      <c r="F15" s="176">
        <v>2700</v>
      </c>
      <c r="G15" s="177">
        <v>2700</v>
      </c>
      <c r="H15" s="178">
        <v>2002</v>
      </c>
      <c r="I15" s="161">
        <f>(+H15-E15)/E15</f>
        <v>-0.60512820512820509</v>
      </c>
    </row>
    <row r="16" spans="1:9">
      <c r="A16" s="179" t="s">
        <v>244</v>
      </c>
      <c r="B16" s="180" t="s">
        <v>235</v>
      </c>
      <c r="C16" s="181">
        <v>2704</v>
      </c>
      <c r="D16" s="181">
        <v>162240</v>
      </c>
      <c r="E16" s="181">
        <v>4072</v>
      </c>
      <c r="F16" s="182">
        <v>221</v>
      </c>
      <c r="G16" s="183">
        <v>13260</v>
      </c>
      <c r="H16" s="184">
        <v>333</v>
      </c>
      <c r="I16" s="161">
        <f>(+H16-E16)/E16</f>
        <v>-0.91822200392927311</v>
      </c>
    </row>
    <row r="17" spans="1:9">
      <c r="A17" s="179" t="s">
        <v>245</v>
      </c>
      <c r="B17" s="180" t="s">
        <v>277</v>
      </c>
      <c r="C17" s="181">
        <v>40</v>
      </c>
      <c r="D17" s="181">
        <v>2800</v>
      </c>
      <c r="E17" s="181">
        <v>34</v>
      </c>
      <c r="F17" s="182">
        <v>60</v>
      </c>
      <c r="G17" s="183">
        <v>4200</v>
      </c>
      <c r="H17" s="184">
        <v>55</v>
      </c>
      <c r="I17" s="161">
        <f t="shared" ref="I17:I80" si="0">(+H17-E17)/E17</f>
        <v>0.61764705882352944</v>
      </c>
    </row>
    <row r="18" spans="1:9">
      <c r="A18" s="179" t="s">
        <v>245</v>
      </c>
      <c r="B18" s="180" t="s">
        <v>217</v>
      </c>
      <c r="C18" s="181">
        <v>0</v>
      </c>
      <c r="D18" s="181">
        <v>0</v>
      </c>
      <c r="E18" s="181">
        <v>0</v>
      </c>
      <c r="F18" s="182">
        <v>0</v>
      </c>
      <c r="G18" s="183">
        <v>2100</v>
      </c>
      <c r="H18" s="184">
        <v>48</v>
      </c>
      <c r="I18" s="242" t="s">
        <v>214</v>
      </c>
    </row>
    <row r="19" spans="1:9">
      <c r="A19" s="179" t="s">
        <v>245</v>
      </c>
      <c r="B19" s="180" t="s">
        <v>218</v>
      </c>
      <c r="C19" s="181">
        <v>0</v>
      </c>
      <c r="D19" s="181">
        <v>11960</v>
      </c>
      <c r="E19" s="181">
        <v>299</v>
      </c>
      <c r="F19" s="182">
        <v>0</v>
      </c>
      <c r="G19" s="183">
        <v>28800</v>
      </c>
      <c r="H19" s="184">
        <v>720</v>
      </c>
      <c r="I19" s="161">
        <f t="shared" si="0"/>
        <v>1.4080267558528428</v>
      </c>
    </row>
    <row r="20" spans="1:9">
      <c r="A20" s="179" t="s">
        <v>245</v>
      </c>
      <c r="B20" s="180" t="s">
        <v>232</v>
      </c>
      <c r="C20" s="181">
        <v>63</v>
      </c>
      <c r="D20" s="181">
        <v>3969</v>
      </c>
      <c r="E20" s="181">
        <v>81</v>
      </c>
      <c r="F20" s="182">
        <v>48</v>
      </c>
      <c r="G20" s="183">
        <v>48</v>
      </c>
      <c r="H20" s="184">
        <v>58</v>
      </c>
      <c r="I20" s="161">
        <f t="shared" si="0"/>
        <v>-0.2839506172839506</v>
      </c>
    </row>
    <row r="21" spans="1:9">
      <c r="A21" s="179" t="s">
        <v>245</v>
      </c>
      <c r="B21" s="180" t="s">
        <v>234</v>
      </c>
      <c r="C21" s="181">
        <v>21879</v>
      </c>
      <c r="D21" s="181">
        <v>209271</v>
      </c>
      <c r="E21" s="181">
        <v>28381</v>
      </c>
      <c r="F21" s="182">
        <v>17670</v>
      </c>
      <c r="G21" s="183">
        <v>95034</v>
      </c>
      <c r="H21" s="184">
        <v>22733</v>
      </c>
      <c r="I21" s="161">
        <f t="shared" si="0"/>
        <v>-0.199006377506078</v>
      </c>
    </row>
    <row r="22" spans="1:9">
      <c r="A22" s="179" t="s">
        <v>245</v>
      </c>
      <c r="B22" s="180" t="s">
        <v>235</v>
      </c>
      <c r="C22" s="181">
        <v>16492</v>
      </c>
      <c r="D22" s="181">
        <v>970404</v>
      </c>
      <c r="E22" s="181">
        <v>24749</v>
      </c>
      <c r="F22" s="182">
        <v>7795</v>
      </c>
      <c r="G22" s="183">
        <v>467700</v>
      </c>
      <c r="H22" s="184">
        <v>11739</v>
      </c>
      <c r="I22" s="161">
        <f t="shared" si="0"/>
        <v>-0.52567780516384499</v>
      </c>
    </row>
    <row r="23" spans="1:9">
      <c r="A23" s="179" t="s">
        <v>245</v>
      </c>
      <c r="B23" s="180" t="s">
        <v>236</v>
      </c>
      <c r="C23" s="181">
        <v>126</v>
      </c>
      <c r="D23" s="181">
        <v>136</v>
      </c>
      <c r="E23" s="181">
        <v>407</v>
      </c>
      <c r="F23" s="182">
        <v>0</v>
      </c>
      <c r="G23" s="183">
        <v>0</v>
      </c>
      <c r="H23" s="184">
        <v>0</v>
      </c>
      <c r="I23" s="161">
        <f t="shared" si="0"/>
        <v>-1</v>
      </c>
    </row>
    <row r="24" spans="1:9">
      <c r="A24" s="179" t="s">
        <v>245</v>
      </c>
      <c r="B24" s="180" t="s">
        <v>237</v>
      </c>
      <c r="C24" s="181">
        <v>162</v>
      </c>
      <c r="D24" s="181">
        <v>203</v>
      </c>
      <c r="E24" s="181">
        <v>1933</v>
      </c>
      <c r="F24" s="182">
        <v>270</v>
      </c>
      <c r="G24" s="183">
        <v>320</v>
      </c>
      <c r="H24" s="184">
        <v>1526</v>
      </c>
      <c r="I24" s="161">
        <f t="shared" si="0"/>
        <v>-0.21055354371443352</v>
      </c>
    </row>
    <row r="25" spans="1:9">
      <c r="A25" s="179" t="s">
        <v>245</v>
      </c>
      <c r="B25" s="180" t="s">
        <v>340</v>
      </c>
      <c r="C25" s="181">
        <v>0</v>
      </c>
      <c r="D25" s="181">
        <v>0</v>
      </c>
      <c r="E25" s="181">
        <v>0</v>
      </c>
      <c r="F25" s="182">
        <v>54</v>
      </c>
      <c r="G25" s="183">
        <v>54</v>
      </c>
      <c r="H25" s="184">
        <v>76</v>
      </c>
      <c r="I25" s="242" t="s">
        <v>214</v>
      </c>
    </row>
    <row r="26" spans="1:9">
      <c r="A26" s="179" t="s">
        <v>245</v>
      </c>
      <c r="B26" s="180" t="s">
        <v>238</v>
      </c>
      <c r="C26" s="181">
        <v>238</v>
      </c>
      <c r="D26" s="181">
        <v>14280</v>
      </c>
      <c r="E26" s="181">
        <v>364</v>
      </c>
      <c r="F26" s="182">
        <v>312</v>
      </c>
      <c r="G26" s="183">
        <v>16360</v>
      </c>
      <c r="H26" s="184">
        <v>458</v>
      </c>
      <c r="I26" s="161">
        <f t="shared" si="0"/>
        <v>0.25824175824175827</v>
      </c>
    </row>
    <row r="27" spans="1:9">
      <c r="A27" s="179" t="s">
        <v>245</v>
      </c>
      <c r="B27" s="180" t="s">
        <v>239</v>
      </c>
      <c r="C27" s="181">
        <v>0</v>
      </c>
      <c r="D27" s="181">
        <v>20</v>
      </c>
      <c r="E27" s="181">
        <v>498</v>
      </c>
      <c r="F27" s="182">
        <v>0</v>
      </c>
      <c r="G27" s="183">
        <v>0</v>
      </c>
      <c r="H27" s="184">
        <v>0</v>
      </c>
      <c r="I27" s="161">
        <f t="shared" si="0"/>
        <v>-1</v>
      </c>
    </row>
    <row r="28" spans="1:9">
      <c r="A28" s="179" t="s">
        <v>245</v>
      </c>
      <c r="B28" s="180" t="s">
        <v>240</v>
      </c>
      <c r="C28" s="181">
        <v>20</v>
      </c>
      <c r="D28" s="181">
        <v>1400</v>
      </c>
      <c r="E28" s="181">
        <v>17</v>
      </c>
      <c r="F28" s="182">
        <v>0</v>
      </c>
      <c r="G28" s="183">
        <v>0</v>
      </c>
      <c r="H28" s="184">
        <v>0</v>
      </c>
      <c r="I28" s="161">
        <f t="shared" si="0"/>
        <v>-1</v>
      </c>
    </row>
    <row r="29" spans="1:9">
      <c r="A29" s="179" t="s">
        <v>245</v>
      </c>
      <c r="B29" s="180" t="s">
        <v>222</v>
      </c>
      <c r="C29" s="181">
        <v>45</v>
      </c>
      <c r="D29" s="181">
        <v>45</v>
      </c>
      <c r="E29" s="181">
        <v>73</v>
      </c>
      <c r="F29" s="182">
        <v>0</v>
      </c>
      <c r="G29" s="183">
        <v>0</v>
      </c>
      <c r="H29" s="184">
        <v>0</v>
      </c>
      <c r="I29" s="161">
        <f t="shared" si="0"/>
        <v>-1</v>
      </c>
    </row>
    <row r="30" spans="1:9">
      <c r="A30" s="179" t="s">
        <v>246</v>
      </c>
      <c r="B30" s="180" t="s">
        <v>219</v>
      </c>
      <c r="C30" s="181">
        <v>0</v>
      </c>
      <c r="D30" s="181">
        <v>0</v>
      </c>
      <c r="E30" s="181">
        <v>0</v>
      </c>
      <c r="F30" s="182">
        <v>60</v>
      </c>
      <c r="G30" s="183">
        <v>60</v>
      </c>
      <c r="H30" s="184">
        <v>97</v>
      </c>
      <c r="I30" s="242" t="s">
        <v>214</v>
      </c>
    </row>
    <row r="31" spans="1:9">
      <c r="A31" s="179" t="s">
        <v>246</v>
      </c>
      <c r="B31" s="180" t="s">
        <v>232</v>
      </c>
      <c r="C31" s="181">
        <v>40</v>
      </c>
      <c r="D31" s="181">
        <v>2240</v>
      </c>
      <c r="E31" s="181">
        <v>43</v>
      </c>
      <c r="F31" s="182">
        <v>0</v>
      </c>
      <c r="G31" s="183">
        <v>0</v>
      </c>
      <c r="H31" s="184">
        <v>0</v>
      </c>
      <c r="I31" s="161">
        <f t="shared" si="0"/>
        <v>-1</v>
      </c>
    </row>
    <row r="32" spans="1:9">
      <c r="A32" s="179" t="s">
        <v>247</v>
      </c>
      <c r="B32" s="180" t="s">
        <v>235</v>
      </c>
      <c r="C32" s="181">
        <v>410</v>
      </c>
      <c r="D32" s="181">
        <v>24600</v>
      </c>
      <c r="E32" s="181">
        <v>617</v>
      </c>
      <c r="F32" s="182">
        <v>1734</v>
      </c>
      <c r="G32" s="183">
        <v>104040</v>
      </c>
      <c r="H32" s="184">
        <v>2611</v>
      </c>
      <c r="I32" s="161">
        <f t="shared" si="0"/>
        <v>3.2317666126418154</v>
      </c>
    </row>
    <row r="33" spans="1:9">
      <c r="A33" s="179" t="s">
        <v>278</v>
      </c>
      <c r="B33" s="180" t="s">
        <v>211</v>
      </c>
      <c r="C33" s="181">
        <v>2070</v>
      </c>
      <c r="D33" s="181">
        <v>2790</v>
      </c>
      <c r="E33" s="181">
        <v>2191</v>
      </c>
      <c r="F33" s="182">
        <v>0</v>
      </c>
      <c r="G33" s="183">
        <v>0</v>
      </c>
      <c r="H33" s="184">
        <v>0</v>
      </c>
      <c r="I33" s="161">
        <f t="shared" si="0"/>
        <v>-1</v>
      </c>
    </row>
    <row r="34" spans="1:9">
      <c r="A34" s="179" t="s">
        <v>278</v>
      </c>
      <c r="B34" s="180" t="s">
        <v>215</v>
      </c>
      <c r="C34" s="181">
        <v>0</v>
      </c>
      <c r="D34" s="181">
        <v>1246</v>
      </c>
      <c r="E34" s="181">
        <v>20</v>
      </c>
      <c r="F34" s="182">
        <v>0</v>
      </c>
      <c r="G34" s="183">
        <v>0</v>
      </c>
      <c r="H34" s="184">
        <v>0</v>
      </c>
      <c r="I34" s="161">
        <f t="shared" si="0"/>
        <v>-1</v>
      </c>
    </row>
    <row r="35" spans="1:9">
      <c r="A35" s="179" t="s">
        <v>278</v>
      </c>
      <c r="B35" s="180" t="s">
        <v>279</v>
      </c>
      <c r="C35" s="181">
        <v>0</v>
      </c>
      <c r="D35" s="181">
        <v>1858</v>
      </c>
      <c r="E35" s="181">
        <v>20</v>
      </c>
      <c r="F35" s="182">
        <v>0</v>
      </c>
      <c r="G35" s="183">
        <v>0</v>
      </c>
      <c r="H35" s="184">
        <v>0</v>
      </c>
      <c r="I35" s="161">
        <f t="shared" si="0"/>
        <v>-1</v>
      </c>
    </row>
    <row r="36" spans="1:9">
      <c r="A36" s="179" t="s">
        <v>278</v>
      </c>
      <c r="B36" s="180" t="s">
        <v>280</v>
      </c>
      <c r="C36" s="181">
        <v>0</v>
      </c>
      <c r="D36" s="181">
        <v>24746</v>
      </c>
      <c r="E36" s="181">
        <v>308</v>
      </c>
      <c r="F36" s="182">
        <v>0</v>
      </c>
      <c r="G36" s="183">
        <v>5230</v>
      </c>
      <c r="H36" s="184">
        <v>77</v>
      </c>
      <c r="I36" s="161">
        <f t="shared" si="0"/>
        <v>-0.75</v>
      </c>
    </row>
    <row r="37" spans="1:9">
      <c r="A37" s="179" t="s">
        <v>278</v>
      </c>
      <c r="B37" s="180" t="s">
        <v>234</v>
      </c>
      <c r="C37" s="181">
        <v>2960</v>
      </c>
      <c r="D37" s="181">
        <v>2960</v>
      </c>
      <c r="E37" s="181">
        <v>3771</v>
      </c>
      <c r="F37" s="182">
        <v>0</v>
      </c>
      <c r="G37" s="183">
        <v>0</v>
      </c>
      <c r="H37" s="184">
        <v>0</v>
      </c>
      <c r="I37" s="161">
        <f t="shared" si="0"/>
        <v>-1</v>
      </c>
    </row>
    <row r="38" spans="1:9">
      <c r="A38" s="179" t="s">
        <v>278</v>
      </c>
      <c r="B38" s="180" t="s">
        <v>235</v>
      </c>
      <c r="C38" s="181">
        <v>340</v>
      </c>
      <c r="D38" s="181">
        <v>20400</v>
      </c>
      <c r="E38" s="181">
        <v>512</v>
      </c>
      <c r="F38" s="182">
        <v>0</v>
      </c>
      <c r="G38" s="183">
        <v>0</v>
      </c>
      <c r="H38" s="184">
        <v>0</v>
      </c>
      <c r="I38" s="161">
        <f t="shared" si="0"/>
        <v>-1</v>
      </c>
    </row>
    <row r="39" spans="1:9">
      <c r="A39" s="179" t="s">
        <v>281</v>
      </c>
      <c r="B39" s="180" t="s">
        <v>216</v>
      </c>
      <c r="C39" s="181">
        <v>0</v>
      </c>
      <c r="D39" s="181">
        <v>20</v>
      </c>
      <c r="E39" s="181">
        <v>417</v>
      </c>
      <c r="F39" s="182">
        <v>0</v>
      </c>
      <c r="G39" s="183">
        <v>0</v>
      </c>
      <c r="H39" s="184">
        <v>0</v>
      </c>
      <c r="I39" s="161">
        <f t="shared" si="0"/>
        <v>-1</v>
      </c>
    </row>
    <row r="40" spans="1:9">
      <c r="A40" s="179" t="s">
        <v>281</v>
      </c>
      <c r="B40" s="180" t="s">
        <v>235</v>
      </c>
      <c r="C40" s="181">
        <v>459</v>
      </c>
      <c r="D40" s="181">
        <v>27540</v>
      </c>
      <c r="E40" s="181">
        <v>691</v>
      </c>
      <c r="F40" s="182">
        <v>918</v>
      </c>
      <c r="G40" s="183">
        <v>55080</v>
      </c>
      <c r="H40" s="184">
        <v>1383</v>
      </c>
      <c r="I40" s="161">
        <f t="shared" si="0"/>
        <v>1.0014471780028944</v>
      </c>
    </row>
    <row r="41" spans="1:9">
      <c r="A41" s="179" t="s">
        <v>250</v>
      </c>
      <c r="B41" s="180" t="s">
        <v>215</v>
      </c>
      <c r="C41" s="181">
        <v>0</v>
      </c>
      <c r="D41" s="181">
        <v>16802</v>
      </c>
      <c r="E41" s="181">
        <v>248</v>
      </c>
      <c r="F41" s="182">
        <v>0</v>
      </c>
      <c r="G41" s="183">
        <v>0</v>
      </c>
      <c r="H41" s="184">
        <v>0</v>
      </c>
      <c r="I41" s="161">
        <f t="shared" si="0"/>
        <v>-1</v>
      </c>
    </row>
    <row r="42" spans="1:9">
      <c r="A42" s="179" t="s">
        <v>250</v>
      </c>
      <c r="B42" s="180" t="s">
        <v>280</v>
      </c>
      <c r="C42" s="181">
        <v>0</v>
      </c>
      <c r="D42" s="181">
        <v>2200</v>
      </c>
      <c r="E42" s="181">
        <v>11</v>
      </c>
      <c r="F42" s="182">
        <v>0</v>
      </c>
      <c r="G42" s="183">
        <v>0</v>
      </c>
      <c r="H42" s="184">
        <v>0</v>
      </c>
      <c r="I42" s="161">
        <f t="shared" si="0"/>
        <v>-1</v>
      </c>
    </row>
    <row r="43" spans="1:9">
      <c r="A43" s="179" t="s">
        <v>251</v>
      </c>
      <c r="B43" s="180" t="s">
        <v>217</v>
      </c>
      <c r="C43" s="181">
        <v>0</v>
      </c>
      <c r="D43" s="181">
        <v>0</v>
      </c>
      <c r="E43" s="181">
        <v>0</v>
      </c>
      <c r="F43" s="182">
        <v>0</v>
      </c>
      <c r="G43" s="183">
        <v>4200</v>
      </c>
      <c r="H43" s="184">
        <v>91</v>
      </c>
      <c r="I43" s="242" t="s">
        <v>214</v>
      </c>
    </row>
    <row r="44" spans="1:9">
      <c r="A44" s="179" t="s">
        <v>251</v>
      </c>
      <c r="B44" s="180" t="s">
        <v>218</v>
      </c>
      <c r="C44" s="181">
        <v>0</v>
      </c>
      <c r="D44" s="181">
        <v>11040</v>
      </c>
      <c r="E44" s="181">
        <v>552</v>
      </c>
      <c r="F44" s="182">
        <v>0</v>
      </c>
      <c r="G44" s="183">
        <v>0</v>
      </c>
      <c r="H44" s="184">
        <v>0</v>
      </c>
      <c r="I44" s="161">
        <f t="shared" si="0"/>
        <v>-1</v>
      </c>
    </row>
    <row r="45" spans="1:9">
      <c r="A45" s="179" t="s">
        <v>251</v>
      </c>
      <c r="B45" s="180" t="s">
        <v>234</v>
      </c>
      <c r="C45" s="181">
        <v>0</v>
      </c>
      <c r="D45" s="181">
        <v>0</v>
      </c>
      <c r="E45" s="181">
        <v>0</v>
      </c>
      <c r="F45" s="182">
        <v>640</v>
      </c>
      <c r="G45" s="183">
        <v>640</v>
      </c>
      <c r="H45" s="184">
        <v>815</v>
      </c>
      <c r="I45" s="242" t="s">
        <v>214</v>
      </c>
    </row>
    <row r="46" spans="1:9">
      <c r="A46" s="179" t="s">
        <v>251</v>
      </c>
      <c r="B46" s="180" t="s">
        <v>239</v>
      </c>
      <c r="C46" s="181">
        <v>0</v>
      </c>
      <c r="D46" s="181">
        <v>76</v>
      </c>
      <c r="E46" s="181">
        <v>1880</v>
      </c>
      <c r="F46" s="182">
        <v>0</v>
      </c>
      <c r="G46" s="183">
        <v>103</v>
      </c>
      <c r="H46" s="184">
        <v>2505</v>
      </c>
      <c r="I46" s="161">
        <f t="shared" si="0"/>
        <v>0.33244680851063829</v>
      </c>
    </row>
    <row r="47" spans="1:9">
      <c r="A47" s="179" t="s">
        <v>252</v>
      </c>
      <c r="B47" s="180" t="s">
        <v>211</v>
      </c>
      <c r="C47" s="181">
        <v>16944</v>
      </c>
      <c r="D47" s="181">
        <v>18384</v>
      </c>
      <c r="E47" s="181">
        <v>14260</v>
      </c>
      <c r="F47" s="182">
        <v>13106</v>
      </c>
      <c r="G47" s="183">
        <v>13106</v>
      </c>
      <c r="H47" s="184">
        <v>9842</v>
      </c>
      <c r="I47" s="161">
        <f t="shared" si="0"/>
        <v>-0.30981767180925668</v>
      </c>
    </row>
    <row r="48" spans="1:9">
      <c r="A48" s="179" t="s">
        <v>252</v>
      </c>
      <c r="B48" s="180" t="s">
        <v>232</v>
      </c>
      <c r="C48" s="181">
        <v>0</v>
      </c>
      <c r="D48" s="181">
        <v>0</v>
      </c>
      <c r="E48" s="181">
        <v>0</v>
      </c>
      <c r="F48" s="182">
        <v>21</v>
      </c>
      <c r="G48" s="183">
        <v>2205</v>
      </c>
      <c r="H48" s="184">
        <v>24</v>
      </c>
      <c r="I48" s="242" t="s">
        <v>214</v>
      </c>
    </row>
    <row r="49" spans="1:9">
      <c r="A49" s="179" t="s">
        <v>253</v>
      </c>
      <c r="B49" s="180" t="s">
        <v>217</v>
      </c>
      <c r="C49" s="181">
        <v>0</v>
      </c>
      <c r="D49" s="181">
        <v>0</v>
      </c>
      <c r="E49" s="181">
        <v>0</v>
      </c>
      <c r="F49" s="182">
        <v>0</v>
      </c>
      <c r="G49" s="183">
        <v>13090</v>
      </c>
      <c r="H49" s="184">
        <v>264</v>
      </c>
      <c r="I49" s="242" t="s">
        <v>214</v>
      </c>
    </row>
    <row r="50" spans="1:9">
      <c r="A50" s="179" t="s">
        <v>253</v>
      </c>
      <c r="B50" s="180" t="s">
        <v>220</v>
      </c>
      <c r="C50" s="181">
        <v>18</v>
      </c>
      <c r="D50" s="181">
        <v>18</v>
      </c>
      <c r="E50" s="181">
        <v>29</v>
      </c>
      <c r="F50" s="182">
        <v>0</v>
      </c>
      <c r="G50" s="183">
        <v>0</v>
      </c>
      <c r="H50" s="184">
        <v>0</v>
      </c>
      <c r="I50" s="161">
        <f t="shared" si="0"/>
        <v>-1</v>
      </c>
    </row>
    <row r="51" spans="1:9">
      <c r="A51" s="179" t="s">
        <v>253</v>
      </c>
      <c r="B51" s="180" t="s">
        <v>225</v>
      </c>
      <c r="C51" s="181">
        <v>35</v>
      </c>
      <c r="D51" s="181">
        <v>35</v>
      </c>
      <c r="E51" s="181">
        <v>56</v>
      </c>
      <c r="F51" s="182">
        <v>0</v>
      </c>
      <c r="G51" s="183">
        <v>0</v>
      </c>
      <c r="H51" s="184">
        <v>0</v>
      </c>
      <c r="I51" s="161">
        <f t="shared" si="0"/>
        <v>-1</v>
      </c>
    </row>
    <row r="52" spans="1:9">
      <c r="A52" s="179" t="s">
        <v>253</v>
      </c>
      <c r="B52" s="180" t="s">
        <v>227</v>
      </c>
      <c r="C52" s="181">
        <v>0</v>
      </c>
      <c r="D52" s="181">
        <v>37046</v>
      </c>
      <c r="E52" s="181">
        <v>512</v>
      </c>
      <c r="F52" s="182">
        <v>0</v>
      </c>
      <c r="G52" s="183">
        <v>31449</v>
      </c>
      <c r="H52" s="184">
        <v>436</v>
      </c>
      <c r="I52" s="161">
        <f t="shared" si="0"/>
        <v>-0.1484375</v>
      </c>
    </row>
    <row r="53" spans="1:9">
      <c r="A53" s="179" t="s">
        <v>253</v>
      </c>
      <c r="B53" s="180" t="s">
        <v>233</v>
      </c>
      <c r="C53" s="181">
        <v>0</v>
      </c>
      <c r="D53" s="181">
        <v>10489</v>
      </c>
      <c r="E53" s="181">
        <v>133</v>
      </c>
      <c r="F53" s="182">
        <v>0</v>
      </c>
      <c r="G53" s="183">
        <v>88300</v>
      </c>
      <c r="H53" s="184">
        <v>1189</v>
      </c>
      <c r="I53" s="161">
        <f t="shared" si="0"/>
        <v>7.9398496240601499</v>
      </c>
    </row>
    <row r="54" spans="1:9">
      <c r="A54" s="179" t="s">
        <v>254</v>
      </c>
      <c r="B54" s="180" t="s">
        <v>231</v>
      </c>
      <c r="C54" s="181">
        <v>0</v>
      </c>
      <c r="D54" s="181">
        <v>0</v>
      </c>
      <c r="E54" s="181">
        <v>0</v>
      </c>
      <c r="F54" s="182">
        <v>0</v>
      </c>
      <c r="G54" s="183">
        <v>4000</v>
      </c>
      <c r="H54" s="184">
        <v>40</v>
      </c>
      <c r="I54" s="242" t="s">
        <v>214</v>
      </c>
    </row>
    <row r="55" spans="1:9">
      <c r="A55" s="179" t="s">
        <v>255</v>
      </c>
      <c r="B55" s="180" t="s">
        <v>280</v>
      </c>
      <c r="C55" s="181">
        <v>0</v>
      </c>
      <c r="D55" s="181">
        <v>1850</v>
      </c>
      <c r="E55" s="181">
        <v>20</v>
      </c>
      <c r="F55" s="182">
        <v>0</v>
      </c>
      <c r="G55" s="183">
        <v>3700</v>
      </c>
      <c r="H55" s="184">
        <v>51</v>
      </c>
      <c r="I55" s="161">
        <f t="shared" si="0"/>
        <v>1.55</v>
      </c>
    </row>
    <row r="56" spans="1:9">
      <c r="A56" s="179" t="s">
        <v>256</v>
      </c>
      <c r="B56" s="180" t="s">
        <v>280</v>
      </c>
      <c r="C56" s="181">
        <v>0</v>
      </c>
      <c r="D56" s="181">
        <v>1850</v>
      </c>
      <c r="E56" s="181">
        <v>26</v>
      </c>
      <c r="F56" s="182">
        <v>0</v>
      </c>
      <c r="G56" s="183">
        <v>0</v>
      </c>
      <c r="H56" s="184">
        <v>0</v>
      </c>
      <c r="I56" s="161">
        <f t="shared" si="0"/>
        <v>-1</v>
      </c>
    </row>
    <row r="57" spans="1:9">
      <c r="A57" s="179" t="s">
        <v>257</v>
      </c>
      <c r="B57" s="180" t="s">
        <v>220</v>
      </c>
      <c r="C57" s="181">
        <v>22</v>
      </c>
      <c r="D57" s="181">
        <v>22</v>
      </c>
      <c r="E57" s="181">
        <v>36</v>
      </c>
      <c r="F57" s="182">
        <v>0</v>
      </c>
      <c r="G57" s="183">
        <v>0</v>
      </c>
      <c r="H57" s="184">
        <v>0</v>
      </c>
      <c r="I57" s="161">
        <f t="shared" si="0"/>
        <v>-1</v>
      </c>
    </row>
    <row r="58" spans="1:9">
      <c r="A58" s="179" t="s">
        <v>257</v>
      </c>
      <c r="B58" s="180" t="s">
        <v>225</v>
      </c>
      <c r="C58" s="181">
        <v>49</v>
      </c>
      <c r="D58" s="181">
        <v>49</v>
      </c>
      <c r="E58" s="181">
        <v>79</v>
      </c>
      <c r="F58" s="182">
        <v>17</v>
      </c>
      <c r="G58" s="183">
        <v>17</v>
      </c>
      <c r="H58" s="184">
        <v>27</v>
      </c>
      <c r="I58" s="161">
        <f t="shared" si="0"/>
        <v>-0.65822784810126578</v>
      </c>
    </row>
    <row r="59" spans="1:9">
      <c r="A59" s="179" t="s">
        <v>257</v>
      </c>
      <c r="B59" s="180" t="s">
        <v>229</v>
      </c>
      <c r="C59" s="181">
        <v>0</v>
      </c>
      <c r="D59" s="181">
        <v>0</v>
      </c>
      <c r="E59" s="181">
        <v>0</v>
      </c>
      <c r="F59" s="182">
        <v>50</v>
      </c>
      <c r="G59" s="183">
        <v>50</v>
      </c>
      <c r="H59" s="184">
        <v>107</v>
      </c>
      <c r="I59" s="242" t="s">
        <v>214</v>
      </c>
    </row>
    <row r="60" spans="1:9">
      <c r="A60" s="179" t="s">
        <v>257</v>
      </c>
      <c r="B60" s="180" t="s">
        <v>230</v>
      </c>
      <c r="C60" s="181">
        <v>0</v>
      </c>
      <c r="D60" s="181">
        <v>4</v>
      </c>
      <c r="E60" s="181">
        <v>100</v>
      </c>
      <c r="F60" s="182">
        <v>0</v>
      </c>
      <c r="G60" s="183">
        <v>0</v>
      </c>
      <c r="H60" s="184">
        <v>0</v>
      </c>
      <c r="I60" s="161">
        <f t="shared" si="0"/>
        <v>-1</v>
      </c>
    </row>
    <row r="61" spans="1:9">
      <c r="A61" s="179" t="s">
        <v>257</v>
      </c>
      <c r="B61" s="180" t="s">
        <v>232</v>
      </c>
      <c r="C61" s="181">
        <v>201</v>
      </c>
      <c r="D61" s="181">
        <v>18633</v>
      </c>
      <c r="E61" s="181">
        <v>246</v>
      </c>
      <c r="F61" s="182">
        <v>0</v>
      </c>
      <c r="G61" s="183">
        <v>0</v>
      </c>
      <c r="H61" s="184">
        <v>0</v>
      </c>
      <c r="I61" s="161">
        <f t="shared" si="0"/>
        <v>-1</v>
      </c>
    </row>
    <row r="62" spans="1:9">
      <c r="A62" s="179" t="s">
        <v>257</v>
      </c>
      <c r="B62" s="180" t="s">
        <v>239</v>
      </c>
      <c r="C62" s="181">
        <v>0</v>
      </c>
      <c r="D62" s="181">
        <v>0</v>
      </c>
      <c r="E62" s="181">
        <v>0</v>
      </c>
      <c r="F62" s="182">
        <v>0</v>
      </c>
      <c r="G62" s="183">
        <v>54</v>
      </c>
      <c r="H62" s="184">
        <v>1298</v>
      </c>
      <c r="I62" s="242" t="s">
        <v>214</v>
      </c>
    </row>
    <row r="63" spans="1:9">
      <c r="A63" s="179" t="s">
        <v>258</v>
      </c>
      <c r="B63" s="180" t="s">
        <v>234</v>
      </c>
      <c r="C63" s="181">
        <v>720</v>
      </c>
      <c r="D63" s="181">
        <v>720</v>
      </c>
      <c r="E63" s="181">
        <v>917</v>
      </c>
      <c r="F63" s="182">
        <v>0</v>
      </c>
      <c r="G63" s="183">
        <v>0</v>
      </c>
      <c r="H63" s="184">
        <v>0</v>
      </c>
      <c r="I63" s="161">
        <f t="shared" si="0"/>
        <v>-1</v>
      </c>
    </row>
    <row r="64" spans="1:9">
      <c r="A64" s="179" t="s">
        <v>259</v>
      </c>
      <c r="B64" s="180" t="s">
        <v>211</v>
      </c>
      <c r="C64" s="181">
        <v>0</v>
      </c>
      <c r="D64" s="181">
        <v>0</v>
      </c>
      <c r="E64" s="181">
        <v>0</v>
      </c>
      <c r="F64" s="182">
        <v>60</v>
      </c>
      <c r="G64" s="183">
        <v>60</v>
      </c>
      <c r="H64" s="184">
        <v>48</v>
      </c>
      <c r="I64" s="242" t="s">
        <v>214</v>
      </c>
    </row>
    <row r="65" spans="1:9">
      <c r="A65" s="179" t="s">
        <v>260</v>
      </c>
      <c r="B65" s="180" t="s">
        <v>217</v>
      </c>
      <c r="C65" s="181">
        <v>0</v>
      </c>
      <c r="D65" s="181">
        <v>0</v>
      </c>
      <c r="E65" s="181">
        <v>0</v>
      </c>
      <c r="F65" s="182">
        <v>0</v>
      </c>
      <c r="G65" s="183">
        <v>2150</v>
      </c>
      <c r="H65" s="184">
        <v>46</v>
      </c>
      <c r="I65" s="242" t="s">
        <v>214</v>
      </c>
    </row>
    <row r="66" spans="1:9">
      <c r="A66" s="179" t="s">
        <v>260</v>
      </c>
      <c r="B66" s="180" t="s">
        <v>226</v>
      </c>
      <c r="C66" s="181">
        <v>180</v>
      </c>
      <c r="D66" s="181">
        <v>380</v>
      </c>
      <c r="E66" s="181">
        <v>217</v>
      </c>
      <c r="F66" s="182">
        <v>0</v>
      </c>
      <c r="G66" s="183">
        <v>0</v>
      </c>
      <c r="H66" s="184">
        <v>0</v>
      </c>
      <c r="I66" s="161">
        <f t="shared" si="0"/>
        <v>-1</v>
      </c>
    </row>
    <row r="67" spans="1:9">
      <c r="A67" s="179" t="s">
        <v>260</v>
      </c>
      <c r="B67" s="180" t="s">
        <v>227</v>
      </c>
      <c r="C67" s="181">
        <v>0</v>
      </c>
      <c r="D67" s="181">
        <v>5509</v>
      </c>
      <c r="E67" s="181">
        <v>77</v>
      </c>
      <c r="F67" s="182">
        <v>0</v>
      </c>
      <c r="G67" s="183">
        <v>18774</v>
      </c>
      <c r="H67" s="184">
        <v>262</v>
      </c>
      <c r="I67" s="161">
        <f t="shared" si="0"/>
        <v>2.4025974025974026</v>
      </c>
    </row>
    <row r="68" spans="1:9">
      <c r="A68" s="179" t="s">
        <v>260</v>
      </c>
      <c r="B68" s="180" t="s">
        <v>231</v>
      </c>
      <c r="C68" s="181">
        <v>40</v>
      </c>
      <c r="D68" s="181">
        <v>4832</v>
      </c>
      <c r="E68" s="181">
        <v>51</v>
      </c>
      <c r="F68" s="182">
        <v>0</v>
      </c>
      <c r="G68" s="183">
        <v>2582</v>
      </c>
      <c r="H68" s="184">
        <v>26</v>
      </c>
      <c r="I68" s="161">
        <f t="shared" si="0"/>
        <v>-0.49019607843137253</v>
      </c>
    </row>
    <row r="69" spans="1:9">
      <c r="A69" s="179" t="s">
        <v>260</v>
      </c>
      <c r="B69" s="180" t="s">
        <v>232</v>
      </c>
      <c r="C69" s="181">
        <v>568</v>
      </c>
      <c r="D69" s="181">
        <v>56383</v>
      </c>
      <c r="E69" s="181">
        <v>657</v>
      </c>
      <c r="F69" s="182">
        <v>0</v>
      </c>
      <c r="G69" s="183">
        <v>0</v>
      </c>
      <c r="H69" s="184">
        <v>0</v>
      </c>
      <c r="I69" s="161">
        <f t="shared" si="0"/>
        <v>-1</v>
      </c>
    </row>
    <row r="70" spans="1:9">
      <c r="A70" s="179" t="s">
        <v>260</v>
      </c>
      <c r="B70" s="180" t="s">
        <v>280</v>
      </c>
      <c r="C70" s="181">
        <v>0</v>
      </c>
      <c r="D70" s="181">
        <v>1850</v>
      </c>
      <c r="E70" s="181">
        <v>26</v>
      </c>
      <c r="F70" s="182">
        <v>0</v>
      </c>
      <c r="G70" s="183">
        <v>7521</v>
      </c>
      <c r="H70" s="184">
        <v>97</v>
      </c>
      <c r="I70" s="161">
        <f t="shared" si="0"/>
        <v>2.7307692307692308</v>
      </c>
    </row>
    <row r="71" spans="1:9">
      <c r="A71" s="179" t="s">
        <v>261</v>
      </c>
      <c r="B71" s="180" t="s">
        <v>215</v>
      </c>
      <c r="C71" s="181">
        <v>0</v>
      </c>
      <c r="D71" s="181">
        <v>3995</v>
      </c>
      <c r="E71" s="181">
        <v>63</v>
      </c>
      <c r="F71" s="182">
        <v>0</v>
      </c>
      <c r="G71" s="183">
        <v>0</v>
      </c>
      <c r="H71" s="184">
        <v>0</v>
      </c>
      <c r="I71" s="161">
        <f t="shared" si="0"/>
        <v>-1</v>
      </c>
    </row>
    <row r="72" spans="1:9">
      <c r="A72" s="179" t="s">
        <v>261</v>
      </c>
      <c r="B72" s="180" t="s">
        <v>227</v>
      </c>
      <c r="C72" s="181">
        <v>0</v>
      </c>
      <c r="D72" s="181">
        <v>1837</v>
      </c>
      <c r="E72" s="181">
        <v>26</v>
      </c>
      <c r="F72" s="182">
        <v>0</v>
      </c>
      <c r="G72" s="183">
        <v>0</v>
      </c>
      <c r="H72" s="184">
        <v>0</v>
      </c>
      <c r="I72" s="161">
        <f t="shared" si="0"/>
        <v>-1</v>
      </c>
    </row>
    <row r="73" spans="1:9">
      <c r="A73" s="179" t="s">
        <v>261</v>
      </c>
      <c r="B73" s="180" t="s">
        <v>280</v>
      </c>
      <c r="C73" s="181">
        <v>0</v>
      </c>
      <c r="D73" s="181">
        <v>4250</v>
      </c>
      <c r="E73" s="181">
        <v>50</v>
      </c>
      <c r="F73" s="182">
        <v>0</v>
      </c>
      <c r="G73" s="183">
        <v>0</v>
      </c>
      <c r="H73" s="184">
        <v>0</v>
      </c>
      <c r="I73" s="161">
        <f t="shared" si="0"/>
        <v>-1</v>
      </c>
    </row>
    <row r="74" spans="1:9">
      <c r="A74" s="179" t="s">
        <v>341</v>
      </c>
      <c r="B74" s="180" t="s">
        <v>280</v>
      </c>
      <c r="C74" s="181">
        <v>0</v>
      </c>
      <c r="D74" s="181">
        <v>0</v>
      </c>
      <c r="E74" s="181">
        <v>0</v>
      </c>
      <c r="F74" s="182">
        <v>0</v>
      </c>
      <c r="G74" s="183">
        <v>1754</v>
      </c>
      <c r="H74" s="184">
        <v>26</v>
      </c>
      <c r="I74" s="242" t="s">
        <v>214</v>
      </c>
    </row>
    <row r="75" spans="1:9">
      <c r="A75" s="179" t="s">
        <v>262</v>
      </c>
      <c r="B75" s="180" t="s">
        <v>231</v>
      </c>
      <c r="C75" s="181">
        <v>0</v>
      </c>
      <c r="D75" s="181">
        <v>2000</v>
      </c>
      <c r="E75" s="181">
        <v>20</v>
      </c>
      <c r="F75" s="182">
        <v>0</v>
      </c>
      <c r="G75" s="183">
        <v>2000</v>
      </c>
      <c r="H75" s="184">
        <v>20</v>
      </c>
      <c r="I75" s="161">
        <f t="shared" si="0"/>
        <v>0</v>
      </c>
    </row>
    <row r="76" spans="1:9">
      <c r="A76" s="179" t="s">
        <v>356</v>
      </c>
      <c r="B76" s="180" t="s">
        <v>232</v>
      </c>
      <c r="C76" s="181">
        <v>20</v>
      </c>
      <c r="D76" s="181">
        <v>2240</v>
      </c>
      <c r="E76" s="181">
        <v>25</v>
      </c>
      <c r="F76" s="182">
        <v>0</v>
      </c>
      <c r="G76" s="183">
        <v>0</v>
      </c>
      <c r="H76" s="184">
        <v>0</v>
      </c>
      <c r="I76" s="161">
        <f t="shared" si="0"/>
        <v>-1</v>
      </c>
    </row>
    <row r="77" spans="1:9">
      <c r="A77" s="179" t="s">
        <v>263</v>
      </c>
      <c r="B77" s="180" t="s">
        <v>232</v>
      </c>
      <c r="C77" s="181">
        <v>0</v>
      </c>
      <c r="D77" s="181">
        <v>0</v>
      </c>
      <c r="E77" s="181">
        <v>0</v>
      </c>
      <c r="F77" s="182">
        <v>0</v>
      </c>
      <c r="G77" s="183">
        <v>0</v>
      </c>
      <c r="H77" s="184">
        <v>0</v>
      </c>
      <c r="I77" s="242" t="s">
        <v>214</v>
      </c>
    </row>
    <row r="78" spans="1:9">
      <c r="A78" s="179" t="s">
        <v>264</v>
      </c>
      <c r="B78" s="180" t="s">
        <v>280</v>
      </c>
      <c r="C78" s="181">
        <v>0</v>
      </c>
      <c r="D78" s="181">
        <v>2193</v>
      </c>
      <c r="E78" s="181">
        <v>26</v>
      </c>
      <c r="F78" s="182">
        <v>0</v>
      </c>
      <c r="G78" s="183">
        <v>0</v>
      </c>
      <c r="H78" s="184">
        <v>0</v>
      </c>
      <c r="I78" s="161">
        <f t="shared" si="0"/>
        <v>-1</v>
      </c>
    </row>
    <row r="79" spans="1:9">
      <c r="A79" s="179" t="s">
        <v>342</v>
      </c>
      <c r="B79" s="180" t="s">
        <v>280</v>
      </c>
      <c r="C79" s="181">
        <v>0</v>
      </c>
      <c r="D79" s="181">
        <v>0</v>
      </c>
      <c r="E79" s="181">
        <v>0</v>
      </c>
      <c r="F79" s="182">
        <v>0</v>
      </c>
      <c r="G79" s="183">
        <v>1838</v>
      </c>
      <c r="H79" s="184">
        <v>26</v>
      </c>
      <c r="I79" s="242" t="s">
        <v>214</v>
      </c>
    </row>
    <row r="80" spans="1:9">
      <c r="A80" s="179" t="s">
        <v>265</v>
      </c>
      <c r="B80" s="180" t="s">
        <v>217</v>
      </c>
      <c r="C80" s="181">
        <v>0</v>
      </c>
      <c r="D80" s="181">
        <v>0</v>
      </c>
      <c r="E80" s="181">
        <v>0</v>
      </c>
      <c r="F80" s="182">
        <v>0</v>
      </c>
      <c r="G80" s="183">
        <v>45274</v>
      </c>
      <c r="H80" s="184">
        <v>915</v>
      </c>
      <c r="I80" s="242" t="s">
        <v>214</v>
      </c>
    </row>
    <row r="81" spans="1:9">
      <c r="A81" s="179" t="s">
        <v>266</v>
      </c>
      <c r="B81" s="180" t="s">
        <v>234</v>
      </c>
      <c r="C81" s="181">
        <v>1560</v>
      </c>
      <c r="D81" s="181">
        <v>1560</v>
      </c>
      <c r="E81" s="181">
        <v>1987</v>
      </c>
      <c r="F81" s="182">
        <v>0</v>
      </c>
      <c r="G81" s="183">
        <v>0</v>
      </c>
      <c r="H81" s="184">
        <v>0</v>
      </c>
      <c r="I81" s="161">
        <f t="shared" ref="I81:I112" si="1">(+H81-E81)/E81</f>
        <v>-1</v>
      </c>
    </row>
    <row r="82" spans="1:9">
      <c r="A82" s="179" t="s">
        <v>267</v>
      </c>
      <c r="B82" s="180" t="s">
        <v>216</v>
      </c>
      <c r="C82" s="181">
        <v>0</v>
      </c>
      <c r="D82" s="181">
        <v>0</v>
      </c>
      <c r="E82" s="181">
        <v>0</v>
      </c>
      <c r="F82" s="182">
        <v>0</v>
      </c>
      <c r="G82" s="183">
        <v>13</v>
      </c>
      <c r="H82" s="184">
        <v>255</v>
      </c>
      <c r="I82" s="242" t="s">
        <v>214</v>
      </c>
    </row>
    <row r="83" spans="1:9">
      <c r="A83" s="179" t="s">
        <v>267</v>
      </c>
      <c r="B83" s="180" t="s">
        <v>234</v>
      </c>
      <c r="C83" s="181">
        <v>0</v>
      </c>
      <c r="D83" s="181">
        <v>0</v>
      </c>
      <c r="E83" s="181">
        <v>0</v>
      </c>
      <c r="F83" s="182">
        <v>34</v>
      </c>
      <c r="G83" s="183">
        <v>2040</v>
      </c>
      <c r="H83" s="184">
        <v>51</v>
      </c>
      <c r="I83" s="242" t="s">
        <v>214</v>
      </c>
    </row>
    <row r="84" spans="1:9">
      <c r="A84" s="179" t="s">
        <v>267</v>
      </c>
      <c r="B84" s="180" t="s">
        <v>235</v>
      </c>
      <c r="C84" s="181">
        <v>3216</v>
      </c>
      <c r="D84" s="181">
        <v>192960</v>
      </c>
      <c r="E84" s="181">
        <v>4843</v>
      </c>
      <c r="F84" s="182">
        <v>3678</v>
      </c>
      <c r="G84" s="183">
        <v>220680</v>
      </c>
      <c r="H84" s="184">
        <v>5539</v>
      </c>
      <c r="I84" s="161">
        <f t="shared" si="1"/>
        <v>0.1437125748502994</v>
      </c>
    </row>
    <row r="85" spans="1:9">
      <c r="A85" s="179" t="s">
        <v>355</v>
      </c>
      <c r="B85" s="180" t="s">
        <v>280</v>
      </c>
      <c r="C85" s="181">
        <v>0</v>
      </c>
      <c r="D85" s="181">
        <v>0</v>
      </c>
      <c r="E85" s="181">
        <v>0</v>
      </c>
      <c r="F85" s="182">
        <v>0</v>
      </c>
      <c r="G85" s="183">
        <v>1651</v>
      </c>
      <c r="H85" s="184">
        <v>30</v>
      </c>
      <c r="I85" s="242" t="s">
        <v>214</v>
      </c>
    </row>
    <row r="86" spans="1:9">
      <c r="A86" s="179" t="s">
        <v>268</v>
      </c>
      <c r="B86" s="180" t="s">
        <v>237</v>
      </c>
      <c r="C86" s="181">
        <v>0</v>
      </c>
      <c r="D86" s="181">
        <v>0</v>
      </c>
      <c r="E86" s="181">
        <v>0</v>
      </c>
      <c r="F86" s="182">
        <v>0</v>
      </c>
      <c r="G86" s="183">
        <v>924</v>
      </c>
      <c r="H86" s="184">
        <v>23</v>
      </c>
      <c r="I86" s="242" t="s">
        <v>214</v>
      </c>
    </row>
    <row r="87" spans="1:9">
      <c r="A87" s="179" t="s">
        <v>282</v>
      </c>
      <c r="B87" s="180" t="s">
        <v>279</v>
      </c>
      <c r="C87" s="181">
        <v>0</v>
      </c>
      <c r="D87" s="181">
        <v>4000</v>
      </c>
      <c r="E87" s="181">
        <v>56</v>
      </c>
      <c r="F87" s="182">
        <v>0</v>
      </c>
      <c r="G87" s="183">
        <v>0</v>
      </c>
      <c r="H87" s="184">
        <v>0</v>
      </c>
      <c r="I87" s="161">
        <f t="shared" si="1"/>
        <v>-1</v>
      </c>
    </row>
    <row r="88" spans="1:9">
      <c r="A88" s="179" t="s">
        <v>282</v>
      </c>
      <c r="B88" s="180" t="s">
        <v>228</v>
      </c>
      <c r="C88" s="181">
        <v>105</v>
      </c>
      <c r="D88" s="181">
        <v>5775</v>
      </c>
      <c r="E88" s="181">
        <v>111</v>
      </c>
      <c r="F88" s="182">
        <v>84</v>
      </c>
      <c r="G88" s="183">
        <v>4704</v>
      </c>
      <c r="H88" s="184">
        <v>93</v>
      </c>
      <c r="I88" s="161">
        <f t="shared" si="1"/>
        <v>-0.16216216216216217</v>
      </c>
    </row>
    <row r="89" spans="1:9">
      <c r="A89" s="179" t="s">
        <v>282</v>
      </c>
      <c r="B89" s="180" t="s">
        <v>232</v>
      </c>
      <c r="C89" s="181">
        <v>1338</v>
      </c>
      <c r="D89" s="181">
        <v>115729</v>
      </c>
      <c r="E89" s="181">
        <v>1669</v>
      </c>
      <c r="F89" s="182">
        <v>21</v>
      </c>
      <c r="G89" s="183">
        <v>2205</v>
      </c>
      <c r="H89" s="184">
        <v>25</v>
      </c>
      <c r="I89" s="161">
        <f t="shared" si="1"/>
        <v>-0.9850209706411025</v>
      </c>
    </row>
    <row r="90" spans="1:9">
      <c r="A90" s="179" t="s">
        <v>282</v>
      </c>
      <c r="B90" s="180" t="s">
        <v>280</v>
      </c>
      <c r="C90" s="181">
        <v>0</v>
      </c>
      <c r="D90" s="181">
        <v>23078</v>
      </c>
      <c r="E90" s="181">
        <v>482</v>
      </c>
      <c r="F90" s="182">
        <v>0</v>
      </c>
      <c r="G90" s="183">
        <v>0</v>
      </c>
      <c r="H90" s="184">
        <v>0</v>
      </c>
      <c r="I90" s="161">
        <f t="shared" si="1"/>
        <v>-1</v>
      </c>
    </row>
    <row r="91" spans="1:9">
      <c r="A91" s="179" t="s">
        <v>270</v>
      </c>
      <c r="B91" s="180" t="s">
        <v>228</v>
      </c>
      <c r="C91" s="181">
        <v>14</v>
      </c>
      <c r="D91" s="181">
        <v>784</v>
      </c>
      <c r="E91" s="181">
        <v>15</v>
      </c>
      <c r="F91" s="182">
        <v>0</v>
      </c>
      <c r="G91" s="183">
        <v>0</v>
      </c>
      <c r="H91" s="184">
        <v>0</v>
      </c>
      <c r="I91" s="161">
        <f t="shared" si="1"/>
        <v>-1</v>
      </c>
    </row>
    <row r="92" spans="1:9">
      <c r="A92" s="179" t="s">
        <v>270</v>
      </c>
      <c r="B92" s="180" t="s">
        <v>232</v>
      </c>
      <c r="C92" s="181">
        <v>7</v>
      </c>
      <c r="D92" s="181">
        <v>644</v>
      </c>
      <c r="E92" s="181">
        <v>9</v>
      </c>
      <c r="F92" s="182">
        <v>0</v>
      </c>
      <c r="G92" s="183">
        <v>0</v>
      </c>
      <c r="H92" s="184">
        <v>0</v>
      </c>
      <c r="I92" s="161">
        <f t="shared" si="1"/>
        <v>-1</v>
      </c>
    </row>
    <row r="93" spans="1:9">
      <c r="A93" s="179" t="s">
        <v>271</v>
      </c>
      <c r="B93" s="180" t="s">
        <v>215</v>
      </c>
      <c r="C93" s="181">
        <v>0</v>
      </c>
      <c r="D93" s="181">
        <v>4800</v>
      </c>
      <c r="E93" s="181">
        <v>75</v>
      </c>
      <c r="F93" s="182">
        <v>0</v>
      </c>
      <c r="G93" s="183">
        <v>0</v>
      </c>
      <c r="H93" s="184">
        <v>0</v>
      </c>
      <c r="I93" s="161">
        <f t="shared" si="1"/>
        <v>-1</v>
      </c>
    </row>
    <row r="94" spans="1:9">
      <c r="A94" s="179" t="s">
        <v>271</v>
      </c>
      <c r="B94" s="180" t="s">
        <v>280</v>
      </c>
      <c r="C94" s="181">
        <v>0</v>
      </c>
      <c r="D94" s="181">
        <v>9602</v>
      </c>
      <c r="E94" s="181">
        <v>131</v>
      </c>
      <c r="F94" s="182">
        <v>0</v>
      </c>
      <c r="G94" s="183">
        <v>0</v>
      </c>
      <c r="H94" s="184">
        <v>0</v>
      </c>
      <c r="I94" s="161">
        <f t="shared" si="1"/>
        <v>-1</v>
      </c>
    </row>
    <row r="95" spans="1:9">
      <c r="A95" s="179" t="s">
        <v>272</v>
      </c>
      <c r="B95" s="180" t="s">
        <v>280</v>
      </c>
      <c r="C95" s="181">
        <v>0</v>
      </c>
      <c r="D95" s="181">
        <v>6963</v>
      </c>
      <c r="E95" s="181">
        <v>84</v>
      </c>
      <c r="F95" s="182">
        <v>0</v>
      </c>
      <c r="G95" s="183">
        <v>1709</v>
      </c>
      <c r="H95" s="184">
        <v>26</v>
      </c>
      <c r="I95" s="161">
        <f t="shared" si="1"/>
        <v>-0.69047619047619047</v>
      </c>
    </row>
    <row r="96" spans="1:9">
      <c r="A96" s="179" t="s">
        <v>283</v>
      </c>
      <c r="B96" s="180" t="s">
        <v>217</v>
      </c>
      <c r="C96" s="181">
        <v>0</v>
      </c>
      <c r="D96" s="181">
        <v>0</v>
      </c>
      <c r="E96" s="181">
        <v>0</v>
      </c>
      <c r="F96" s="182">
        <v>0</v>
      </c>
      <c r="G96" s="183">
        <v>12900</v>
      </c>
      <c r="H96" s="184">
        <v>260</v>
      </c>
      <c r="I96" s="242" t="s">
        <v>214</v>
      </c>
    </row>
    <row r="97" spans="1:9">
      <c r="A97" s="179" t="s">
        <v>283</v>
      </c>
      <c r="B97" s="180" t="s">
        <v>234</v>
      </c>
      <c r="C97" s="181">
        <v>480</v>
      </c>
      <c r="D97" s="181">
        <v>480</v>
      </c>
      <c r="E97" s="181">
        <v>612</v>
      </c>
      <c r="F97" s="182">
        <v>0</v>
      </c>
      <c r="G97" s="183">
        <v>0</v>
      </c>
      <c r="H97" s="184">
        <v>0</v>
      </c>
      <c r="I97" s="161">
        <f t="shared" si="1"/>
        <v>-1</v>
      </c>
    </row>
    <row r="98" spans="1:9">
      <c r="A98" s="179" t="s">
        <v>274</v>
      </c>
      <c r="B98" s="180" t="s">
        <v>211</v>
      </c>
      <c r="C98" s="181">
        <v>0</v>
      </c>
      <c r="D98" s="181">
        <v>0</v>
      </c>
      <c r="E98" s="181">
        <v>0</v>
      </c>
      <c r="F98" s="182">
        <v>63</v>
      </c>
      <c r="G98" s="183">
        <v>2194</v>
      </c>
      <c r="H98" s="184">
        <v>58</v>
      </c>
      <c r="I98" s="242" t="s">
        <v>214</v>
      </c>
    </row>
    <row r="99" spans="1:9">
      <c r="A99" s="179" t="s">
        <v>274</v>
      </c>
      <c r="B99" s="180" t="s">
        <v>212</v>
      </c>
      <c r="C99" s="181">
        <v>16</v>
      </c>
      <c r="D99" s="181">
        <v>16</v>
      </c>
      <c r="E99" s="181">
        <v>19</v>
      </c>
      <c r="F99" s="182">
        <v>0</v>
      </c>
      <c r="G99" s="183">
        <v>0</v>
      </c>
      <c r="H99" s="184">
        <v>0</v>
      </c>
      <c r="I99" s="161">
        <f t="shared" si="1"/>
        <v>-1</v>
      </c>
    </row>
    <row r="100" spans="1:9">
      <c r="A100" s="179" t="s">
        <v>274</v>
      </c>
      <c r="B100" s="180" t="s">
        <v>213</v>
      </c>
      <c r="C100" s="181">
        <v>40</v>
      </c>
      <c r="D100" s="181">
        <v>5053</v>
      </c>
      <c r="E100" s="181">
        <v>40</v>
      </c>
      <c r="F100" s="182">
        <v>261</v>
      </c>
      <c r="G100" s="183">
        <v>37090</v>
      </c>
      <c r="H100" s="184">
        <v>271</v>
      </c>
      <c r="I100" s="161">
        <f t="shared" si="1"/>
        <v>5.7750000000000004</v>
      </c>
    </row>
    <row r="101" spans="1:9">
      <c r="A101" s="179" t="s">
        <v>274</v>
      </c>
      <c r="B101" s="180" t="s">
        <v>219</v>
      </c>
      <c r="C101" s="181">
        <v>1659</v>
      </c>
      <c r="D101" s="181">
        <v>1707</v>
      </c>
      <c r="E101" s="181">
        <v>2672</v>
      </c>
      <c r="F101" s="182">
        <v>975</v>
      </c>
      <c r="G101" s="183">
        <v>1071</v>
      </c>
      <c r="H101" s="184">
        <v>1563</v>
      </c>
      <c r="I101" s="161">
        <f t="shared" si="1"/>
        <v>-0.41504491017964074</v>
      </c>
    </row>
    <row r="102" spans="1:9">
      <c r="A102" s="179" t="s">
        <v>274</v>
      </c>
      <c r="B102" s="180" t="s">
        <v>220</v>
      </c>
      <c r="C102" s="181">
        <v>1876</v>
      </c>
      <c r="D102" s="181">
        <v>2372</v>
      </c>
      <c r="E102" s="181">
        <v>3163</v>
      </c>
      <c r="F102" s="182">
        <v>1572</v>
      </c>
      <c r="G102" s="183">
        <v>1811</v>
      </c>
      <c r="H102" s="184">
        <v>2509</v>
      </c>
      <c r="I102" s="161">
        <f t="shared" si="1"/>
        <v>-0.20676572873853935</v>
      </c>
    </row>
    <row r="103" spans="1:9">
      <c r="A103" s="179" t="s">
        <v>274</v>
      </c>
      <c r="B103" s="180" t="s">
        <v>221</v>
      </c>
      <c r="C103" s="181">
        <v>0</v>
      </c>
      <c r="D103" s="181">
        <v>0</v>
      </c>
      <c r="E103" s="181">
        <v>0</v>
      </c>
      <c r="F103" s="182">
        <v>12</v>
      </c>
      <c r="G103" s="183">
        <v>12</v>
      </c>
      <c r="H103" s="184">
        <v>19</v>
      </c>
      <c r="I103" s="242" t="s">
        <v>214</v>
      </c>
    </row>
    <row r="104" spans="1:9">
      <c r="A104" s="179" t="s">
        <v>274</v>
      </c>
      <c r="B104" s="180" t="s">
        <v>222</v>
      </c>
      <c r="C104" s="181">
        <v>232</v>
      </c>
      <c r="D104" s="181">
        <v>280</v>
      </c>
      <c r="E104" s="181">
        <v>369</v>
      </c>
      <c r="F104" s="182">
        <v>84</v>
      </c>
      <c r="G104" s="183">
        <v>84</v>
      </c>
      <c r="H104" s="184">
        <v>136</v>
      </c>
      <c r="I104" s="161">
        <f t="shared" si="1"/>
        <v>-0.63143631436314362</v>
      </c>
    </row>
    <row r="105" spans="1:9">
      <c r="A105" s="179" t="s">
        <v>274</v>
      </c>
      <c r="B105" s="180" t="s">
        <v>223</v>
      </c>
      <c r="C105" s="181">
        <v>0</v>
      </c>
      <c r="D105" s="181">
        <v>0</v>
      </c>
      <c r="E105" s="181">
        <v>0</v>
      </c>
      <c r="F105" s="182">
        <v>0</v>
      </c>
      <c r="G105" s="183">
        <v>8</v>
      </c>
      <c r="H105" s="184">
        <v>189</v>
      </c>
      <c r="I105" s="242" t="s">
        <v>214</v>
      </c>
    </row>
    <row r="106" spans="1:9">
      <c r="A106" s="179" t="s">
        <v>274</v>
      </c>
      <c r="B106" s="180" t="s">
        <v>224</v>
      </c>
      <c r="C106" s="181">
        <v>64</v>
      </c>
      <c r="D106" s="181">
        <v>256</v>
      </c>
      <c r="E106" s="181">
        <v>81</v>
      </c>
      <c r="F106" s="182">
        <v>12</v>
      </c>
      <c r="G106" s="183">
        <v>12</v>
      </c>
      <c r="H106" s="184">
        <v>19</v>
      </c>
      <c r="I106" s="161">
        <f t="shared" si="1"/>
        <v>-0.76543209876543206</v>
      </c>
    </row>
    <row r="107" spans="1:9">
      <c r="A107" s="179" t="s">
        <v>274</v>
      </c>
      <c r="B107" s="180" t="s">
        <v>225</v>
      </c>
      <c r="C107" s="181">
        <v>160</v>
      </c>
      <c r="D107" s="181">
        <v>160</v>
      </c>
      <c r="E107" s="181">
        <v>258</v>
      </c>
      <c r="F107" s="182">
        <v>70</v>
      </c>
      <c r="G107" s="183">
        <v>70</v>
      </c>
      <c r="H107" s="184">
        <v>113</v>
      </c>
      <c r="I107" s="161">
        <f t="shared" si="1"/>
        <v>-0.56201550387596899</v>
      </c>
    </row>
    <row r="108" spans="1:9">
      <c r="A108" s="179" t="s">
        <v>274</v>
      </c>
      <c r="B108" s="180" t="s">
        <v>228</v>
      </c>
      <c r="C108" s="181">
        <v>0</v>
      </c>
      <c r="D108" s="181">
        <v>0</v>
      </c>
      <c r="E108" s="181">
        <v>0</v>
      </c>
      <c r="F108" s="182">
        <v>146</v>
      </c>
      <c r="G108" s="183">
        <v>8496</v>
      </c>
      <c r="H108" s="184">
        <v>158</v>
      </c>
      <c r="I108" s="242" t="s">
        <v>214</v>
      </c>
    </row>
    <row r="109" spans="1:9">
      <c r="A109" s="179" t="s">
        <v>274</v>
      </c>
      <c r="B109" s="180" t="s">
        <v>232</v>
      </c>
      <c r="C109" s="181">
        <v>60</v>
      </c>
      <c r="D109" s="181">
        <v>3820</v>
      </c>
      <c r="E109" s="181">
        <v>74</v>
      </c>
      <c r="F109" s="182">
        <v>0</v>
      </c>
      <c r="G109" s="183">
        <v>0</v>
      </c>
      <c r="H109" s="184">
        <v>0</v>
      </c>
      <c r="I109" s="161">
        <f t="shared" si="1"/>
        <v>-1</v>
      </c>
    </row>
    <row r="110" spans="1:9">
      <c r="A110" s="179" t="s">
        <v>274</v>
      </c>
      <c r="B110" s="180" t="s">
        <v>233</v>
      </c>
      <c r="C110" s="181">
        <v>0</v>
      </c>
      <c r="D110" s="181">
        <v>26147</v>
      </c>
      <c r="E110" s="181">
        <v>293</v>
      </c>
      <c r="F110" s="182">
        <v>0</v>
      </c>
      <c r="G110" s="183">
        <v>36193</v>
      </c>
      <c r="H110" s="184">
        <v>487</v>
      </c>
      <c r="I110" s="161">
        <f t="shared" si="1"/>
        <v>0.66211604095563137</v>
      </c>
    </row>
    <row r="111" spans="1:9">
      <c r="A111" s="179" t="s">
        <v>345</v>
      </c>
      <c r="B111" s="180" t="s">
        <v>280</v>
      </c>
      <c r="C111" s="181">
        <v>0</v>
      </c>
      <c r="D111" s="181">
        <v>0</v>
      </c>
      <c r="E111" s="181">
        <v>0</v>
      </c>
      <c r="F111" s="182">
        <v>0</v>
      </c>
      <c r="G111" s="183">
        <v>1928</v>
      </c>
      <c r="H111" s="184">
        <v>27</v>
      </c>
      <c r="I111" s="242" t="s">
        <v>214</v>
      </c>
    </row>
    <row r="112" spans="1:9">
      <c r="A112" s="179" t="s">
        <v>346</v>
      </c>
      <c r="B112" s="180" t="s">
        <v>234</v>
      </c>
      <c r="C112" s="181">
        <v>0</v>
      </c>
      <c r="D112" s="181">
        <v>0</v>
      </c>
      <c r="E112" s="181">
        <v>0</v>
      </c>
      <c r="F112" s="182">
        <v>400</v>
      </c>
      <c r="G112" s="183">
        <v>400</v>
      </c>
      <c r="H112" s="184">
        <v>510</v>
      </c>
      <c r="I112" s="242" t="s">
        <v>214</v>
      </c>
    </row>
    <row r="113" spans="1:10">
      <c r="A113" s="185" t="s">
        <v>275</v>
      </c>
      <c r="B113" s="186" t="s">
        <v>233</v>
      </c>
      <c r="C113" s="187">
        <v>0</v>
      </c>
      <c r="D113" s="187">
        <v>2191</v>
      </c>
      <c r="E113" s="187">
        <v>25</v>
      </c>
      <c r="F113" s="188">
        <v>0</v>
      </c>
      <c r="G113" s="189">
        <v>0</v>
      </c>
      <c r="H113" s="190">
        <v>0</v>
      </c>
      <c r="I113" s="191">
        <f>(+H113-E113)/E113</f>
        <v>-1</v>
      </c>
    </row>
    <row r="114" spans="1:10">
      <c r="A114" s="192"/>
      <c r="B114" s="193" t="s">
        <v>284</v>
      </c>
      <c r="C114" s="194">
        <f t="shared" ref="C114:H114" si="2">SUM(C15:C113)</f>
        <v>84412</v>
      </c>
      <c r="D114" s="194">
        <f t="shared" si="2"/>
        <v>2104932</v>
      </c>
      <c r="E114" s="194">
        <f t="shared" si="2"/>
        <v>111979</v>
      </c>
      <c r="F114" s="195">
        <f t="shared" si="2"/>
        <v>53148</v>
      </c>
      <c r="G114" s="196">
        <f t="shared" si="2"/>
        <v>1374048</v>
      </c>
      <c r="H114" s="196">
        <f t="shared" si="2"/>
        <v>74432</v>
      </c>
      <c r="I114" s="197">
        <f>(+H114-E114)/E114</f>
        <v>-0.33530394091749344</v>
      </c>
      <c r="J114" s="198"/>
    </row>
    <row r="115" spans="1:10" ht="5.0999999999999996" customHeight="1">
      <c r="A115" s="199"/>
      <c r="B115" s="141"/>
      <c r="C115" s="111"/>
      <c r="D115" s="111"/>
      <c r="E115" s="111"/>
      <c r="F115" s="109"/>
      <c r="G115" s="111"/>
      <c r="H115" s="111"/>
      <c r="I115" s="142"/>
      <c r="J115" s="200"/>
    </row>
    <row r="116" spans="1:10">
      <c r="F116" s="201"/>
      <c r="G116" s="253" t="s">
        <v>241</v>
      </c>
      <c r="H116" s="253"/>
      <c r="I116" s="202">
        <f>(+F114-C114)/C114</f>
        <v>-0.37037388049092546</v>
      </c>
    </row>
    <row r="117" spans="1:10" ht="12.75" customHeight="1"/>
  </sheetData>
  <mergeCells count="1">
    <mergeCell ref="G116:H116"/>
  </mergeCells>
  <pageMargins left="0.82708333333333295" right="0.196527777777778" top="0.39374999999999999" bottom="0.43333333333333302" header="0.511811023622047" footer="0"/>
  <pageSetup paperSize="9" scale="94" orientation="portrait" horizontalDpi="300" verticalDpi="300"/>
  <headerFooter>
    <oddFooter>&amp;C&amp;"Consolas,Normal"&amp;8Terminal de Contenedores del Puerto de Bahía Blanca - T. S. P. Patagonia Norte S.A. -  Pcia. de Buenos Aires - República Argentina
Form.1034 - 22/11/00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0:AMI96"/>
  <sheetViews>
    <sheetView showGridLines="0" zoomScaleNormal="100" workbookViewId="0">
      <selection activeCell="N1" sqref="N1"/>
    </sheetView>
  </sheetViews>
  <sheetFormatPr baseColWidth="10" defaultColWidth="11.44140625" defaultRowHeight="13.2"/>
  <cols>
    <col min="1" max="1" width="5.5546875" style="6" customWidth="1"/>
    <col min="2" max="2" width="6.44140625" style="6" customWidth="1"/>
    <col min="3" max="3" width="6.109375" style="6" customWidth="1"/>
    <col min="4" max="4" width="6.88671875" style="6" customWidth="1"/>
    <col min="5" max="8" width="6.109375" style="6" customWidth="1"/>
    <col min="9" max="9" width="6.88671875" style="6" customWidth="1"/>
    <col min="10" max="13" width="6.109375" style="6" customWidth="1"/>
    <col min="14" max="14" width="7.109375" style="6" customWidth="1"/>
    <col min="15" max="1023" width="11.44140625" style="6"/>
  </cols>
  <sheetData>
    <row r="10" spans="1:14" ht="12.75" customHeight="1">
      <c r="F10" s="7"/>
      <c r="G10" s="7"/>
      <c r="H10" s="7"/>
      <c r="I10" s="7"/>
      <c r="J10" s="7"/>
      <c r="K10" s="7"/>
      <c r="L10" s="12" t="str">
        <f>Principal!$C$13</f>
        <v>Datos al 31/12/2021</v>
      </c>
      <c r="M10" s="7"/>
      <c r="N10" s="7"/>
    </row>
    <row r="11" spans="1:14" ht="12.75" customHeight="1">
      <c r="A11" s="11" t="s">
        <v>285</v>
      </c>
      <c r="B11" s="11"/>
      <c r="C11" s="11"/>
      <c r="D11" s="7"/>
      <c r="E11" s="12"/>
    </row>
    <row r="12" spans="1:14" ht="12.75" customHeight="1"/>
    <row r="13" spans="1:14">
      <c r="A13" s="203" t="s">
        <v>286</v>
      </c>
      <c r="B13" s="203" t="s">
        <v>287</v>
      </c>
      <c r="C13" s="203" t="s">
        <v>288</v>
      </c>
      <c r="D13" s="203" t="s">
        <v>289</v>
      </c>
      <c r="E13" s="203" t="s">
        <v>290</v>
      </c>
      <c r="F13" s="203" t="s">
        <v>291</v>
      </c>
      <c r="G13" s="203" t="s">
        <v>292</v>
      </c>
      <c r="H13" s="203" t="s">
        <v>293</v>
      </c>
      <c r="I13" s="203" t="s">
        <v>294</v>
      </c>
      <c r="J13" s="203" t="s">
        <v>295</v>
      </c>
      <c r="K13" s="203" t="s">
        <v>296</v>
      </c>
      <c r="L13" s="203" t="s">
        <v>297</v>
      </c>
      <c r="M13" s="203" t="s">
        <v>298</v>
      </c>
      <c r="N13" s="203" t="s">
        <v>299</v>
      </c>
    </row>
    <row r="14" spans="1:14">
      <c r="A14" s="204" t="s">
        <v>300</v>
      </c>
      <c r="B14" s="205">
        <v>12833</v>
      </c>
      <c r="C14" s="205">
        <v>14572</v>
      </c>
      <c r="D14" s="205">
        <v>39507</v>
      </c>
      <c r="E14" s="205">
        <v>25094</v>
      </c>
      <c r="F14" s="205">
        <v>5573</v>
      </c>
      <c r="G14" s="205">
        <v>4734</v>
      </c>
      <c r="H14" s="205">
        <v>8560</v>
      </c>
      <c r="I14" s="205">
        <v>8584</v>
      </c>
      <c r="J14" s="205">
        <v>8603</v>
      </c>
      <c r="K14" s="205">
        <v>6368</v>
      </c>
      <c r="L14" s="205">
        <v>8604</v>
      </c>
      <c r="M14" s="205">
        <v>11940</v>
      </c>
      <c r="N14" s="206">
        <f>SUM(B14:M14)</f>
        <v>154972</v>
      </c>
    </row>
    <row r="15" spans="1:14">
      <c r="A15" s="204" t="s">
        <v>301</v>
      </c>
      <c r="B15" s="205">
        <v>13086</v>
      </c>
      <c r="C15" s="205">
        <v>21785</v>
      </c>
      <c r="D15" s="205">
        <v>31096</v>
      </c>
      <c r="E15" s="205">
        <v>24646</v>
      </c>
      <c r="F15" s="205">
        <v>19920</v>
      </c>
      <c r="G15" s="205">
        <v>12022</v>
      </c>
      <c r="H15" s="205">
        <v>12734</v>
      </c>
      <c r="I15" s="205">
        <v>4471</v>
      </c>
      <c r="J15" s="205">
        <v>11680</v>
      </c>
      <c r="K15" s="205">
        <v>10110</v>
      </c>
      <c r="L15" s="205">
        <v>6140</v>
      </c>
      <c r="M15" s="205">
        <v>1127</v>
      </c>
      <c r="N15" s="206">
        <f>SUM(B15:M15)</f>
        <v>168817</v>
      </c>
    </row>
    <row r="16" spans="1:14">
      <c r="A16" s="204" t="s">
        <v>302</v>
      </c>
      <c r="B16" s="205">
        <v>13247</v>
      </c>
      <c r="C16" s="205">
        <v>8158</v>
      </c>
      <c r="D16" s="205">
        <v>11170</v>
      </c>
      <c r="E16" s="205">
        <v>11681</v>
      </c>
      <c r="F16" s="205">
        <v>13307</v>
      </c>
      <c r="G16" s="205">
        <v>12436</v>
      </c>
      <c r="H16" s="205">
        <v>7663</v>
      </c>
      <c r="I16" s="205">
        <v>4527</v>
      </c>
      <c r="J16" s="205">
        <v>11059</v>
      </c>
      <c r="K16" s="205">
        <v>9109</v>
      </c>
      <c r="L16" s="205">
        <v>8441</v>
      </c>
      <c r="M16" s="205">
        <v>14445</v>
      </c>
      <c r="N16" s="206">
        <f t="shared" ref="N16:N27" si="0">SUM(B16:M16)</f>
        <v>125243</v>
      </c>
    </row>
    <row r="17" spans="1:14">
      <c r="A17" s="204" t="s">
        <v>303</v>
      </c>
      <c r="B17" s="205">
        <v>6826</v>
      </c>
      <c r="C17" s="205">
        <v>20888</v>
      </c>
      <c r="D17" s="205">
        <v>22249</v>
      </c>
      <c r="E17" s="205">
        <v>23650</v>
      </c>
      <c r="F17" s="205">
        <v>9020</v>
      </c>
      <c r="G17" s="205">
        <v>16920</v>
      </c>
      <c r="H17" s="205">
        <v>11170</v>
      </c>
      <c r="I17" s="205">
        <v>18153</v>
      </c>
      <c r="J17" s="205">
        <v>16805</v>
      </c>
      <c r="K17" s="205">
        <v>24502</v>
      </c>
      <c r="L17" s="205">
        <v>18544</v>
      </c>
      <c r="M17" s="205">
        <v>15992</v>
      </c>
      <c r="N17" s="206">
        <f t="shared" si="0"/>
        <v>204719</v>
      </c>
    </row>
    <row r="18" spans="1:14">
      <c r="A18" s="204" t="s">
        <v>304</v>
      </c>
      <c r="B18" s="205">
        <v>15601</v>
      </c>
      <c r="C18" s="205">
        <v>25116</v>
      </c>
      <c r="D18" s="205">
        <v>20526</v>
      </c>
      <c r="E18" s="205">
        <v>14973</v>
      </c>
      <c r="F18" s="205">
        <v>17012</v>
      </c>
      <c r="G18" s="205">
        <v>14815</v>
      </c>
      <c r="H18" s="205">
        <v>16883</v>
      </c>
      <c r="I18" s="205">
        <v>7924</v>
      </c>
      <c r="J18" s="205">
        <v>19765</v>
      </c>
      <c r="K18" s="205">
        <v>9573</v>
      </c>
      <c r="L18" s="205">
        <v>16693</v>
      </c>
      <c r="M18" s="205">
        <v>18416</v>
      </c>
      <c r="N18" s="206">
        <f t="shared" si="0"/>
        <v>197297</v>
      </c>
    </row>
    <row r="19" spans="1:14">
      <c r="A19" s="204" t="s">
        <v>305</v>
      </c>
      <c r="B19" s="205">
        <v>20528</v>
      </c>
      <c r="C19" s="205">
        <v>26209</v>
      </c>
      <c r="D19" s="205">
        <v>35390</v>
      </c>
      <c r="E19" s="205">
        <v>25796</v>
      </c>
      <c r="F19" s="205">
        <v>21661</v>
      </c>
      <c r="G19" s="205">
        <v>5780</v>
      </c>
      <c r="H19" s="205">
        <v>7508</v>
      </c>
      <c r="I19" s="205">
        <v>10794</v>
      </c>
      <c r="J19" s="205">
        <v>9057</v>
      </c>
      <c r="K19" s="205">
        <v>9482</v>
      </c>
      <c r="L19" s="205">
        <v>13439</v>
      </c>
      <c r="M19" s="205">
        <v>15089</v>
      </c>
      <c r="N19" s="206">
        <f t="shared" si="0"/>
        <v>200733</v>
      </c>
    </row>
    <row r="20" spans="1:14">
      <c r="A20" s="204" t="s">
        <v>306</v>
      </c>
      <c r="B20" s="205">
        <v>8561</v>
      </c>
      <c r="C20" s="205">
        <v>14850</v>
      </c>
      <c r="D20" s="205">
        <v>21744</v>
      </c>
      <c r="E20" s="205">
        <v>24644</v>
      </c>
      <c r="F20" s="205">
        <v>17479</v>
      </c>
      <c r="G20" s="205">
        <v>18134</v>
      </c>
      <c r="H20" s="205">
        <v>8352</v>
      </c>
      <c r="I20" s="205">
        <v>8330</v>
      </c>
      <c r="J20" s="205">
        <v>27410</v>
      </c>
      <c r="K20" s="205">
        <v>18504</v>
      </c>
      <c r="L20" s="205">
        <v>10328</v>
      </c>
      <c r="M20" s="205">
        <v>23107</v>
      </c>
      <c r="N20" s="206">
        <f t="shared" si="0"/>
        <v>201443</v>
      </c>
    </row>
    <row r="21" spans="1:14">
      <c r="A21" s="204" t="s">
        <v>307</v>
      </c>
      <c r="B21" s="205">
        <v>16277</v>
      </c>
      <c r="C21" s="205">
        <v>19021</v>
      </c>
      <c r="D21" s="205">
        <v>16424</v>
      </c>
      <c r="E21" s="205">
        <v>21515</v>
      </c>
      <c r="F21" s="205">
        <v>11456</v>
      </c>
      <c r="G21" s="205">
        <v>12464</v>
      </c>
      <c r="H21" s="205">
        <v>10107</v>
      </c>
      <c r="I21" s="205">
        <v>2645</v>
      </c>
      <c r="J21" s="205">
        <v>7815</v>
      </c>
      <c r="K21" s="205">
        <v>6615</v>
      </c>
      <c r="L21" s="205">
        <v>25501</v>
      </c>
      <c r="M21" s="205">
        <v>6881</v>
      </c>
      <c r="N21" s="206">
        <f t="shared" si="0"/>
        <v>156721</v>
      </c>
    </row>
    <row r="22" spans="1:14">
      <c r="A22" s="204" t="s">
        <v>308</v>
      </c>
      <c r="B22" s="205">
        <v>15688</v>
      </c>
      <c r="C22" s="205">
        <v>16315</v>
      </c>
      <c r="D22" s="205">
        <v>16380</v>
      </c>
      <c r="E22" s="205">
        <v>23085</v>
      </c>
      <c r="F22" s="205">
        <v>16223</v>
      </c>
      <c r="G22" s="205">
        <v>12751</v>
      </c>
      <c r="H22" s="205">
        <v>12375</v>
      </c>
      <c r="I22" s="205">
        <v>26831</v>
      </c>
      <c r="J22" s="205">
        <v>17131</v>
      </c>
      <c r="K22" s="205">
        <v>21346</v>
      </c>
      <c r="L22" s="205">
        <v>20314</v>
      </c>
      <c r="M22" s="205">
        <v>19100</v>
      </c>
      <c r="N22" s="206">
        <f t="shared" si="0"/>
        <v>217539</v>
      </c>
    </row>
    <row r="23" spans="1:14">
      <c r="A23" s="204" t="s">
        <v>309</v>
      </c>
      <c r="B23" s="205">
        <v>16922</v>
      </c>
      <c r="C23" s="205">
        <v>6199</v>
      </c>
      <c r="D23" s="205">
        <v>20929</v>
      </c>
      <c r="E23" s="205">
        <v>12462</v>
      </c>
      <c r="F23" s="205">
        <v>18482</v>
      </c>
      <c r="G23" s="205">
        <v>19384</v>
      </c>
      <c r="H23" s="205">
        <v>16114</v>
      </c>
      <c r="I23" s="205">
        <v>24716</v>
      </c>
      <c r="J23" s="205">
        <v>13965</v>
      </c>
      <c r="K23" s="205">
        <v>19788</v>
      </c>
      <c r="L23" s="205">
        <v>10011</v>
      </c>
      <c r="M23" s="205">
        <v>13336</v>
      </c>
      <c r="N23" s="206">
        <f t="shared" si="0"/>
        <v>192308</v>
      </c>
    </row>
    <row r="24" spans="1:14">
      <c r="A24" s="204" t="s">
        <v>310</v>
      </c>
      <c r="B24" s="205">
        <v>21403</v>
      </c>
      <c r="C24" s="205">
        <v>12906</v>
      </c>
      <c r="D24" s="205">
        <v>26047</v>
      </c>
      <c r="E24" s="205">
        <v>19774</v>
      </c>
      <c r="F24" s="205">
        <v>18770</v>
      </c>
      <c r="G24" s="205">
        <v>20188</v>
      </c>
      <c r="H24" s="205">
        <v>20025</v>
      </c>
      <c r="I24" s="205">
        <v>11198</v>
      </c>
      <c r="J24" s="205">
        <v>12674</v>
      </c>
      <c r="K24" s="205">
        <v>24588</v>
      </c>
      <c r="L24" s="205">
        <v>1974</v>
      </c>
      <c r="M24" s="205">
        <v>20059</v>
      </c>
      <c r="N24" s="206">
        <f t="shared" si="0"/>
        <v>209606</v>
      </c>
    </row>
    <row r="25" spans="1:14">
      <c r="A25" s="204" t="s">
        <v>311</v>
      </c>
      <c r="B25" s="205">
        <v>20773</v>
      </c>
      <c r="C25" s="205">
        <v>22000</v>
      </c>
      <c r="D25" s="205">
        <v>28700</v>
      </c>
      <c r="E25" s="205">
        <v>27599</v>
      </c>
      <c r="F25" s="205">
        <v>15179</v>
      </c>
      <c r="G25" s="205">
        <v>24036</v>
      </c>
      <c r="H25" s="205">
        <v>3044</v>
      </c>
      <c r="I25" s="205">
        <v>7306</v>
      </c>
      <c r="J25" s="205">
        <v>2606</v>
      </c>
      <c r="K25" s="205">
        <v>13097</v>
      </c>
      <c r="L25" s="205">
        <v>10380</v>
      </c>
      <c r="M25" s="205">
        <v>8837</v>
      </c>
      <c r="N25" s="206">
        <f t="shared" si="0"/>
        <v>183557</v>
      </c>
    </row>
    <row r="26" spans="1:14">
      <c r="A26" s="207" t="s">
        <v>312</v>
      </c>
      <c r="B26" s="205">
        <v>11163</v>
      </c>
      <c r="C26" s="205">
        <v>3765</v>
      </c>
      <c r="D26" s="205">
        <v>12587</v>
      </c>
      <c r="E26" s="205">
        <v>8818</v>
      </c>
      <c r="F26" s="205">
        <v>7950</v>
      </c>
      <c r="G26" s="205">
        <v>11282</v>
      </c>
      <c r="H26" s="205">
        <v>6285</v>
      </c>
      <c r="I26" s="205">
        <v>16587</v>
      </c>
      <c r="J26" s="205">
        <v>13074</v>
      </c>
      <c r="K26" s="205">
        <v>8694</v>
      </c>
      <c r="L26" s="205">
        <v>6732</v>
      </c>
      <c r="M26" s="205">
        <v>5582</v>
      </c>
      <c r="N26" s="206">
        <f t="shared" si="0"/>
        <v>112519</v>
      </c>
    </row>
    <row r="27" spans="1:14">
      <c r="A27" s="208" t="s">
        <v>313</v>
      </c>
      <c r="B27" s="209">
        <v>3263</v>
      </c>
      <c r="C27" s="209">
        <v>7537</v>
      </c>
      <c r="D27" s="209">
        <v>7799</v>
      </c>
      <c r="E27" s="209">
        <v>8161</v>
      </c>
      <c r="F27" s="209">
        <v>7318</v>
      </c>
      <c r="G27" s="209">
        <v>12418</v>
      </c>
      <c r="H27" s="209">
        <v>2811</v>
      </c>
      <c r="I27" s="209">
        <v>12283</v>
      </c>
      <c r="J27" s="209">
        <v>5199</v>
      </c>
      <c r="K27" s="209">
        <v>2946</v>
      </c>
      <c r="L27" s="209">
        <v>1835</v>
      </c>
      <c r="M27" s="209">
        <v>3160</v>
      </c>
      <c r="N27" s="206">
        <f t="shared" si="0"/>
        <v>74730</v>
      </c>
    </row>
    <row r="66" spans="1:14">
      <c r="A66" s="11" t="s">
        <v>314</v>
      </c>
      <c r="B66" s="11"/>
      <c r="C66" s="11"/>
      <c r="D66" s="7"/>
      <c r="E66" s="12"/>
      <c r="F66" s="7"/>
    </row>
    <row r="68" spans="1:14">
      <c r="A68" s="203" t="s">
        <v>286</v>
      </c>
      <c r="B68" s="203" t="s">
        <v>287</v>
      </c>
      <c r="C68" s="203" t="s">
        <v>288</v>
      </c>
      <c r="D68" s="203" t="s">
        <v>289</v>
      </c>
      <c r="E68" s="203" t="s">
        <v>290</v>
      </c>
      <c r="F68" s="203" t="s">
        <v>291</v>
      </c>
      <c r="G68" s="203" t="s">
        <v>292</v>
      </c>
      <c r="H68" s="203" t="s">
        <v>293</v>
      </c>
      <c r="I68" s="203" t="s">
        <v>294</v>
      </c>
      <c r="J68" s="203" t="s">
        <v>315</v>
      </c>
      <c r="K68" s="203" t="s">
        <v>296</v>
      </c>
      <c r="L68" s="203" t="s">
        <v>297</v>
      </c>
      <c r="M68" s="203" t="s">
        <v>298</v>
      </c>
      <c r="N68" s="203" t="s">
        <v>299</v>
      </c>
    </row>
    <row r="69" spans="1:14">
      <c r="A69" s="204" t="s">
        <v>308</v>
      </c>
      <c r="B69" s="210">
        <v>252</v>
      </c>
      <c r="C69" s="210">
        <v>60</v>
      </c>
      <c r="D69" s="210">
        <v>1067</v>
      </c>
      <c r="E69" s="210">
        <v>220</v>
      </c>
      <c r="F69" s="210">
        <v>380</v>
      </c>
      <c r="G69" s="210">
        <v>239</v>
      </c>
      <c r="H69" s="210">
        <v>616.79999999999995</v>
      </c>
      <c r="I69" s="210">
        <v>410</v>
      </c>
      <c r="J69" s="210">
        <v>1302</v>
      </c>
      <c r="K69" s="210">
        <v>921</v>
      </c>
      <c r="L69" s="210">
        <v>239</v>
      </c>
      <c r="M69" s="210">
        <v>239</v>
      </c>
      <c r="N69" s="211">
        <f>SUM(B69:M69)</f>
        <v>5945.8</v>
      </c>
    </row>
    <row r="70" spans="1:14">
      <c r="A70" s="212" t="s">
        <v>309</v>
      </c>
      <c r="B70" s="213">
        <v>1278</v>
      </c>
      <c r="C70" s="213">
        <v>854</v>
      </c>
      <c r="D70" s="213">
        <v>719</v>
      </c>
      <c r="E70" s="213">
        <v>5453</v>
      </c>
      <c r="F70" s="213">
        <v>2883</v>
      </c>
      <c r="G70" s="213">
        <v>954</v>
      </c>
      <c r="H70" s="213">
        <v>1773</v>
      </c>
      <c r="I70" s="213">
        <v>23767</v>
      </c>
      <c r="J70" s="213">
        <v>392</v>
      </c>
      <c r="K70" s="213">
        <v>1876</v>
      </c>
      <c r="L70" s="213">
        <v>1190</v>
      </c>
      <c r="M70" s="213">
        <v>6486</v>
      </c>
      <c r="N70" s="211">
        <f>SUM(B70:M70)</f>
        <v>47625</v>
      </c>
    </row>
    <row r="71" spans="1:14">
      <c r="A71" s="212" t="s">
        <v>310</v>
      </c>
      <c r="B71" s="213">
        <v>724</v>
      </c>
      <c r="C71" s="213">
        <v>110</v>
      </c>
      <c r="D71" s="213">
        <v>5514</v>
      </c>
      <c r="E71" s="213">
        <v>6503</v>
      </c>
      <c r="F71" s="213">
        <v>9868</v>
      </c>
      <c r="G71" s="213">
        <v>1584</v>
      </c>
      <c r="H71" s="213">
        <v>9079</v>
      </c>
      <c r="I71" s="213">
        <v>5754</v>
      </c>
      <c r="J71" s="213">
        <v>10259</v>
      </c>
      <c r="K71" s="213">
        <v>6295</v>
      </c>
      <c r="L71" s="213">
        <v>5856</v>
      </c>
      <c r="M71" s="213">
        <v>4177</v>
      </c>
      <c r="N71" s="211">
        <f>SUM(B71:M71)</f>
        <v>65723</v>
      </c>
    </row>
    <row r="72" spans="1:14">
      <c r="A72" s="212" t="s">
        <v>311</v>
      </c>
      <c r="B72" s="213">
        <v>8537</v>
      </c>
      <c r="C72" s="213">
        <v>3656</v>
      </c>
      <c r="D72" s="213">
        <v>9125</v>
      </c>
      <c r="E72" s="213">
        <v>5667</v>
      </c>
      <c r="F72" s="213">
        <v>4273</v>
      </c>
      <c r="G72" s="213">
        <v>257</v>
      </c>
      <c r="H72" s="213">
        <v>78</v>
      </c>
      <c r="I72" s="213">
        <v>553</v>
      </c>
      <c r="J72" s="213">
        <v>37</v>
      </c>
      <c r="K72" s="213">
        <v>2053</v>
      </c>
      <c r="L72" s="213">
        <v>278</v>
      </c>
      <c r="M72" s="213">
        <v>326</v>
      </c>
      <c r="N72" s="211">
        <f>SUM(B72:M72)</f>
        <v>34840</v>
      </c>
    </row>
    <row r="73" spans="1:14">
      <c r="A73" s="212" t="s">
        <v>312</v>
      </c>
      <c r="B73" s="213">
        <v>235</v>
      </c>
      <c r="C73" s="213">
        <v>211</v>
      </c>
      <c r="D73" s="213">
        <v>112</v>
      </c>
      <c r="E73" s="213">
        <v>67</v>
      </c>
      <c r="F73" s="213">
        <v>85</v>
      </c>
      <c r="G73" s="213">
        <v>662</v>
      </c>
      <c r="H73" s="213">
        <v>59</v>
      </c>
      <c r="I73" s="213">
        <v>494</v>
      </c>
      <c r="J73" s="213">
        <v>456</v>
      </c>
      <c r="K73" s="213">
        <v>417</v>
      </c>
      <c r="L73" s="213">
        <v>223</v>
      </c>
      <c r="M73" s="213">
        <v>67</v>
      </c>
      <c r="N73" s="211">
        <f>SUM(B73:M73)</f>
        <v>3088</v>
      </c>
    </row>
    <row r="74" spans="1:14">
      <c r="A74" s="214" t="s">
        <v>313</v>
      </c>
      <c r="B74" s="215">
        <v>295</v>
      </c>
      <c r="C74" s="215">
        <v>186</v>
      </c>
      <c r="D74" s="215">
        <v>2048</v>
      </c>
      <c r="E74" s="215">
        <v>181</v>
      </c>
      <c r="F74" s="215">
        <v>18</v>
      </c>
      <c r="G74" s="215">
        <v>58</v>
      </c>
      <c r="H74" s="215">
        <v>93</v>
      </c>
      <c r="I74" s="215">
        <v>135</v>
      </c>
      <c r="J74" s="215">
        <v>261</v>
      </c>
      <c r="K74" s="215">
        <v>62</v>
      </c>
      <c r="L74" s="215">
        <v>109</v>
      </c>
      <c r="M74" s="215">
        <v>68</v>
      </c>
      <c r="N74" s="211">
        <f>SUM(B74:M74)</f>
        <v>3514</v>
      </c>
    </row>
    <row r="85" spans="1:14">
      <c r="A85" s="11" t="s">
        <v>316</v>
      </c>
      <c r="B85" s="11"/>
      <c r="C85" s="11"/>
      <c r="D85" s="7"/>
      <c r="E85" s="12"/>
      <c r="F85" s="7"/>
    </row>
    <row r="87" spans="1:14">
      <c r="A87" s="203" t="s">
        <v>286</v>
      </c>
      <c r="B87" s="203" t="s">
        <v>287</v>
      </c>
      <c r="C87" s="203" t="s">
        <v>288</v>
      </c>
      <c r="D87" s="203" t="s">
        <v>289</v>
      </c>
      <c r="E87" s="203" t="s">
        <v>290</v>
      </c>
      <c r="F87" s="203" t="s">
        <v>291</v>
      </c>
      <c r="G87" s="203" t="s">
        <v>292</v>
      </c>
      <c r="H87" s="203" t="s">
        <v>293</v>
      </c>
      <c r="I87" s="203" t="s">
        <v>294</v>
      </c>
      <c r="J87" s="203" t="s">
        <v>315</v>
      </c>
      <c r="K87" s="203" t="s">
        <v>296</v>
      </c>
      <c r="L87" s="203" t="s">
        <v>297</v>
      </c>
      <c r="M87" s="203" t="s">
        <v>298</v>
      </c>
      <c r="N87" s="203" t="s">
        <v>299</v>
      </c>
    </row>
    <row r="88" spans="1:14">
      <c r="A88" s="204" t="s">
        <v>305</v>
      </c>
      <c r="B88" s="216">
        <v>0</v>
      </c>
      <c r="C88" s="216">
        <v>0</v>
      </c>
      <c r="D88" s="216">
        <v>0</v>
      </c>
      <c r="E88" s="216">
        <v>0</v>
      </c>
      <c r="F88" s="216">
        <v>0</v>
      </c>
      <c r="G88" s="216">
        <v>0</v>
      </c>
      <c r="H88" s="216">
        <v>0</v>
      </c>
      <c r="I88" s="216">
        <v>0</v>
      </c>
      <c r="J88" s="205">
        <v>300</v>
      </c>
      <c r="K88" s="205">
        <f>3442+2035</f>
        <v>5477</v>
      </c>
      <c r="L88" s="216">
        <v>0</v>
      </c>
      <c r="M88" s="216">
        <v>0</v>
      </c>
      <c r="N88" s="206">
        <f>SUM(B88:M88)</f>
        <v>5777</v>
      </c>
    </row>
    <row r="89" spans="1:14">
      <c r="A89" s="204" t="s">
        <v>306</v>
      </c>
      <c r="B89" s="205">
        <f>163+367</f>
        <v>530</v>
      </c>
      <c r="C89" s="216">
        <v>0</v>
      </c>
      <c r="D89" s="216">
        <v>0</v>
      </c>
      <c r="E89" s="216">
        <v>0</v>
      </c>
      <c r="F89" s="216">
        <v>0</v>
      </c>
      <c r="G89" s="205">
        <f>346+336</f>
        <v>682</v>
      </c>
      <c r="H89" s="205">
        <f>578+522+341</f>
        <v>1441</v>
      </c>
      <c r="I89" s="205">
        <f>668+707+296</f>
        <v>1671</v>
      </c>
      <c r="J89" s="205">
        <f>521+834+181</f>
        <v>1536</v>
      </c>
      <c r="K89" s="205">
        <v>468</v>
      </c>
      <c r="L89" s="205"/>
      <c r="M89" s="205"/>
      <c r="N89" s="206">
        <f>SUM(B89:M89)</f>
        <v>6328</v>
      </c>
    </row>
    <row r="90" spans="1:14">
      <c r="A90" s="204" t="s">
        <v>307</v>
      </c>
      <c r="B90" s="205">
        <v>228</v>
      </c>
      <c r="C90" s="205">
        <f>176+550</f>
        <v>726</v>
      </c>
      <c r="D90" s="216">
        <v>0</v>
      </c>
      <c r="E90" s="205">
        <v>118</v>
      </c>
      <c r="F90" s="216">
        <v>0</v>
      </c>
      <c r="G90" s="205">
        <v>222</v>
      </c>
      <c r="H90" s="216">
        <v>0</v>
      </c>
      <c r="I90" s="216">
        <v>0</v>
      </c>
      <c r="J90" s="216">
        <v>0</v>
      </c>
      <c r="K90" s="216">
        <v>0</v>
      </c>
      <c r="L90" s="216">
        <v>0</v>
      </c>
      <c r="M90" s="205">
        <v>213</v>
      </c>
      <c r="N90" s="206">
        <f>SUM(B90:M90)</f>
        <v>1507</v>
      </c>
    </row>
    <row r="91" spans="1:14">
      <c r="A91" s="204" t="s">
        <v>308</v>
      </c>
      <c r="B91" s="205">
        <v>544</v>
      </c>
      <c r="C91" s="205">
        <v>151</v>
      </c>
      <c r="D91" s="205">
        <v>149</v>
      </c>
      <c r="E91" s="216">
        <v>0</v>
      </c>
      <c r="F91" s="216">
        <v>0</v>
      </c>
      <c r="G91" s="205">
        <v>1280</v>
      </c>
      <c r="H91" s="216">
        <v>0</v>
      </c>
      <c r="I91" s="205">
        <v>114</v>
      </c>
      <c r="J91" s="205">
        <v>1031</v>
      </c>
      <c r="K91" s="205">
        <v>91</v>
      </c>
      <c r="L91" s="205">
        <v>678</v>
      </c>
      <c r="M91" s="205">
        <v>1172</v>
      </c>
      <c r="N91" s="206">
        <f>SUM(B91:M91)</f>
        <v>5210</v>
      </c>
    </row>
    <row r="92" spans="1:14">
      <c r="A92" s="204" t="s">
        <v>309</v>
      </c>
      <c r="B92" s="205">
        <v>656</v>
      </c>
      <c r="C92" s="205">
        <v>825</v>
      </c>
      <c r="D92" s="205">
        <v>285</v>
      </c>
      <c r="E92" s="205">
        <v>46</v>
      </c>
      <c r="F92" s="205">
        <v>7676</v>
      </c>
      <c r="G92" s="205">
        <v>1777</v>
      </c>
      <c r="H92" s="216">
        <v>0</v>
      </c>
      <c r="I92" s="216">
        <v>0</v>
      </c>
      <c r="J92" s="216">
        <v>0</v>
      </c>
      <c r="K92" s="205">
        <v>3245</v>
      </c>
      <c r="L92" s="205">
        <v>10812</v>
      </c>
      <c r="M92" s="205">
        <v>20279</v>
      </c>
      <c r="N92" s="206">
        <f>SUM(B92:M92)</f>
        <v>45601</v>
      </c>
    </row>
    <row r="93" spans="1:14">
      <c r="A93" s="204" t="s">
        <v>310</v>
      </c>
      <c r="B93" s="205">
        <v>5303</v>
      </c>
      <c r="C93" s="205">
        <v>11197</v>
      </c>
      <c r="D93" s="205">
        <v>5130</v>
      </c>
      <c r="E93" s="205">
        <v>22017</v>
      </c>
      <c r="F93" s="216">
        <v>0</v>
      </c>
      <c r="G93" s="205">
        <v>25</v>
      </c>
      <c r="H93" s="205">
        <v>6928</v>
      </c>
      <c r="I93" s="205">
        <v>1383</v>
      </c>
      <c r="J93" s="216">
        <v>0</v>
      </c>
      <c r="K93" s="217">
        <v>0</v>
      </c>
      <c r="L93" s="205">
        <v>1302</v>
      </c>
      <c r="M93" s="217">
        <v>0</v>
      </c>
      <c r="N93" s="206">
        <f>SUM(B93:M93)</f>
        <v>53285</v>
      </c>
    </row>
    <row r="94" spans="1:14">
      <c r="A94" s="204" t="s">
        <v>311</v>
      </c>
      <c r="B94" s="205">
        <v>5411</v>
      </c>
      <c r="C94" s="205">
        <v>6033</v>
      </c>
      <c r="D94" s="205">
        <v>14715</v>
      </c>
      <c r="E94" s="216">
        <v>0</v>
      </c>
      <c r="F94" s="217">
        <v>0</v>
      </c>
      <c r="G94" s="205">
        <v>4096</v>
      </c>
      <c r="H94" s="216">
        <v>0</v>
      </c>
      <c r="I94" s="205">
        <v>854</v>
      </c>
      <c r="J94" s="216">
        <v>0</v>
      </c>
      <c r="K94" s="205">
        <v>359</v>
      </c>
      <c r="L94" s="217">
        <v>0</v>
      </c>
      <c r="M94" s="217">
        <v>0</v>
      </c>
      <c r="N94" s="206">
        <f>SUM(B94:M94)</f>
        <v>31468</v>
      </c>
    </row>
    <row r="95" spans="1:14">
      <c r="A95" s="207" t="s">
        <v>311</v>
      </c>
      <c r="B95" s="216">
        <v>0</v>
      </c>
      <c r="C95" s="205">
        <v>345</v>
      </c>
      <c r="D95" s="216">
        <v>0</v>
      </c>
      <c r="E95" s="216">
        <v>0</v>
      </c>
      <c r="F95" s="216">
        <v>0</v>
      </c>
      <c r="G95" s="216">
        <v>0</v>
      </c>
      <c r="H95" s="216">
        <v>0</v>
      </c>
      <c r="I95" s="216">
        <v>0</v>
      </c>
      <c r="J95" s="216">
        <v>0</v>
      </c>
      <c r="K95" s="216">
        <v>0</v>
      </c>
      <c r="L95" s="216">
        <v>0</v>
      </c>
      <c r="M95" s="205">
        <v>2093</v>
      </c>
      <c r="N95" s="206">
        <f>SUM(B95:M95)</f>
        <v>2438</v>
      </c>
    </row>
    <row r="96" spans="1:14">
      <c r="A96" s="214" t="s">
        <v>313</v>
      </c>
      <c r="B96" s="218">
        <v>0</v>
      </c>
      <c r="C96" s="218">
        <v>0</v>
      </c>
      <c r="D96" s="215">
        <v>617</v>
      </c>
      <c r="E96" s="218">
        <v>0</v>
      </c>
      <c r="F96" s="218">
        <v>0</v>
      </c>
      <c r="G96" s="215">
        <v>5528</v>
      </c>
      <c r="H96" s="215">
        <v>17132</v>
      </c>
      <c r="I96" s="218">
        <v>0</v>
      </c>
      <c r="J96" s="215">
        <v>25183</v>
      </c>
      <c r="K96" s="218">
        <v>0</v>
      </c>
      <c r="L96" s="218">
        <v>0</v>
      </c>
      <c r="M96" s="215">
        <v>2422</v>
      </c>
      <c r="N96" s="206">
        <f>SUM(B96:M96)</f>
        <v>50882</v>
      </c>
    </row>
  </sheetData>
  <pageMargins left="0.82708333333333295" right="0.196527777777778" top="0.39374999999999999" bottom="0.43333333333333302" header="0.511811023622047" footer="0"/>
  <pageSetup paperSize="9" orientation="portrait" horizontalDpi="300" verticalDpi="300" r:id="rId1"/>
  <headerFooter>
    <oddFooter>&amp;C&amp;"Consolas,Normal"&amp;8Terminal de Contenedores del Puerto de Bahía Blanca - T. S. P. Patagonia Norte S.A. -  Pcia. de Buenos Aires - República Argentina
Form.1034 - 22/11/00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9:AMI105"/>
  <sheetViews>
    <sheetView showGridLines="0" zoomScaleNormal="100" workbookViewId="0">
      <selection activeCell="O1" sqref="O1"/>
    </sheetView>
  </sheetViews>
  <sheetFormatPr baseColWidth="10" defaultColWidth="11.44140625" defaultRowHeight="13.2"/>
  <cols>
    <col min="1" max="1" width="6.44140625" style="6" customWidth="1"/>
    <col min="2" max="2" width="8.88671875" style="6" customWidth="1"/>
    <col min="3" max="13" width="5.33203125" style="6" customWidth="1"/>
    <col min="14" max="14" width="5.44140625" style="6" customWidth="1"/>
    <col min="15" max="15" width="7.33203125" style="6" customWidth="1"/>
    <col min="16" max="1023" width="11.44140625" style="6"/>
  </cols>
  <sheetData>
    <row r="9" spans="1: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N9" s="7"/>
      <c r="O9" s="7"/>
    </row>
    <row r="10" spans="1:15" ht="12.75" customHeight="1">
      <c r="A10" s="11" t="s">
        <v>317</v>
      </c>
      <c r="B10" s="11"/>
      <c r="C10" s="7"/>
      <c r="D10" s="7"/>
      <c r="E10" s="12"/>
      <c r="F10" s="7"/>
      <c r="G10" s="7"/>
      <c r="H10" s="7"/>
      <c r="I10" s="7"/>
      <c r="J10" s="7"/>
      <c r="K10" s="7"/>
      <c r="L10" s="7"/>
      <c r="M10" s="12" t="str">
        <f>Principal!$C$13</f>
        <v>Datos al 31/12/2021</v>
      </c>
      <c r="N10" s="7"/>
      <c r="O10" s="7"/>
    </row>
    <row r="11" spans="1:15" ht="6" customHeight="1"/>
    <row r="12" spans="1:15">
      <c r="A12" s="203" t="s">
        <v>286</v>
      </c>
      <c r="B12" s="203" t="s">
        <v>318</v>
      </c>
      <c r="C12" s="203" t="s">
        <v>287</v>
      </c>
      <c r="D12" s="203" t="s">
        <v>288</v>
      </c>
      <c r="E12" s="203" t="s">
        <v>289</v>
      </c>
      <c r="F12" s="203" t="s">
        <v>290</v>
      </c>
      <c r="G12" s="203" t="s">
        <v>291</v>
      </c>
      <c r="H12" s="203" t="s">
        <v>292</v>
      </c>
      <c r="I12" s="203" t="s">
        <v>293</v>
      </c>
      <c r="J12" s="203" t="s">
        <v>294</v>
      </c>
      <c r="K12" s="203" t="s">
        <v>295</v>
      </c>
      <c r="L12" s="203" t="s">
        <v>296</v>
      </c>
      <c r="M12" s="203" t="s">
        <v>297</v>
      </c>
      <c r="N12" s="203" t="s">
        <v>298</v>
      </c>
      <c r="O12" s="203" t="s">
        <v>299</v>
      </c>
    </row>
    <row r="13" spans="1:15">
      <c r="A13" s="219">
        <v>2008</v>
      </c>
      <c r="B13" s="219" t="s">
        <v>319</v>
      </c>
      <c r="C13" s="219">
        <v>122</v>
      </c>
      <c r="D13" s="219">
        <v>120</v>
      </c>
      <c r="E13" s="219">
        <v>320</v>
      </c>
      <c r="F13" s="219">
        <v>0</v>
      </c>
      <c r="G13" s="219">
        <v>260</v>
      </c>
      <c r="H13" s="219">
        <v>130</v>
      </c>
      <c r="I13" s="219">
        <v>295</v>
      </c>
      <c r="J13" s="219">
        <v>309</v>
      </c>
      <c r="K13" s="219">
        <v>348</v>
      </c>
      <c r="L13" s="219">
        <v>65</v>
      </c>
      <c r="M13" s="219">
        <v>160</v>
      </c>
      <c r="N13" s="219">
        <v>430</v>
      </c>
      <c r="O13" s="220">
        <f>SUM(C13:N13)</f>
        <v>2559</v>
      </c>
    </row>
    <row r="14" spans="1:15">
      <c r="A14" s="221"/>
      <c r="B14" s="221" t="s">
        <v>320</v>
      </c>
      <c r="C14" s="221">
        <v>606</v>
      </c>
      <c r="D14" s="221">
        <v>613</v>
      </c>
      <c r="E14" s="221">
        <v>680</v>
      </c>
      <c r="F14" s="221">
        <v>724</v>
      </c>
      <c r="G14" s="221">
        <v>183</v>
      </c>
      <c r="H14" s="221">
        <v>199</v>
      </c>
      <c r="I14" s="221">
        <v>303</v>
      </c>
      <c r="J14" s="221">
        <v>254</v>
      </c>
      <c r="K14" s="221">
        <v>295</v>
      </c>
      <c r="L14" s="221">
        <v>0</v>
      </c>
      <c r="M14" s="221">
        <v>65</v>
      </c>
      <c r="N14" s="221">
        <v>558</v>
      </c>
      <c r="O14" s="222">
        <f>SUM(C14:N14)</f>
        <v>4480</v>
      </c>
    </row>
    <row r="15" spans="1:15">
      <c r="A15" s="219">
        <v>2009</v>
      </c>
      <c r="B15" s="219" t="s">
        <v>319</v>
      </c>
      <c r="C15" s="219">
        <v>260</v>
      </c>
      <c r="D15" s="219">
        <v>100</v>
      </c>
      <c r="E15" s="219">
        <v>162</v>
      </c>
      <c r="F15" s="219">
        <v>132</v>
      </c>
      <c r="G15" s="219">
        <v>107</v>
      </c>
      <c r="H15" s="219">
        <v>287</v>
      </c>
      <c r="I15" s="219">
        <v>576</v>
      </c>
      <c r="J15" s="219">
        <v>195</v>
      </c>
      <c r="K15" s="219">
        <v>115</v>
      </c>
      <c r="L15" s="219">
        <v>160</v>
      </c>
      <c r="M15" s="219">
        <v>404</v>
      </c>
      <c r="N15" s="219">
        <v>80</v>
      </c>
      <c r="O15" s="220">
        <f>SUM(C15:N15)</f>
        <v>2578</v>
      </c>
    </row>
    <row r="16" spans="1:15">
      <c r="A16" s="221"/>
      <c r="B16" s="221" t="s">
        <v>320</v>
      </c>
      <c r="C16" s="221">
        <v>736</v>
      </c>
      <c r="D16" s="221">
        <v>1849</v>
      </c>
      <c r="E16" s="221">
        <v>602</v>
      </c>
      <c r="F16" s="221">
        <v>697</v>
      </c>
      <c r="G16" s="221">
        <v>242</v>
      </c>
      <c r="H16" s="221">
        <v>417</v>
      </c>
      <c r="I16" s="221">
        <v>266</v>
      </c>
      <c r="J16" s="221">
        <v>0</v>
      </c>
      <c r="K16" s="221">
        <v>21</v>
      </c>
      <c r="L16" s="221">
        <v>289</v>
      </c>
      <c r="M16" s="221">
        <v>60</v>
      </c>
      <c r="N16" s="221">
        <v>0</v>
      </c>
      <c r="O16" s="222">
        <f>SUM(C16:N16)</f>
        <v>5179</v>
      </c>
    </row>
    <row r="17" spans="1:15">
      <c r="A17" s="219">
        <v>2010</v>
      </c>
      <c r="B17" s="219" t="s">
        <v>319</v>
      </c>
      <c r="C17" s="219">
        <v>117</v>
      </c>
      <c r="D17" s="219">
        <v>120</v>
      </c>
      <c r="E17" s="219">
        <v>111</v>
      </c>
      <c r="F17" s="219">
        <v>429</v>
      </c>
      <c r="G17" s="219">
        <v>80</v>
      </c>
      <c r="H17" s="219">
        <v>120</v>
      </c>
      <c r="I17" s="219">
        <v>237</v>
      </c>
      <c r="J17" s="219">
        <v>25</v>
      </c>
      <c r="K17" s="219">
        <v>353</v>
      </c>
      <c r="L17" s="219">
        <v>220</v>
      </c>
      <c r="M17" s="219">
        <v>226</v>
      </c>
      <c r="N17" s="219">
        <v>127</v>
      </c>
      <c r="O17" s="220">
        <f t="shared" ref="O17:O40" si="0">SUM(C17:N17)</f>
        <v>2165</v>
      </c>
    </row>
    <row r="18" spans="1:15">
      <c r="A18" s="221"/>
      <c r="B18" s="221" t="s">
        <v>320</v>
      </c>
      <c r="C18" s="221">
        <v>140</v>
      </c>
      <c r="D18" s="221">
        <v>657</v>
      </c>
      <c r="E18" s="221">
        <v>60</v>
      </c>
      <c r="F18" s="221">
        <v>414</v>
      </c>
      <c r="G18" s="221">
        <v>181</v>
      </c>
      <c r="H18" s="221">
        <v>201</v>
      </c>
      <c r="I18" s="221">
        <v>317</v>
      </c>
      <c r="J18" s="221">
        <v>12</v>
      </c>
      <c r="K18" s="221">
        <v>60</v>
      </c>
      <c r="L18" s="221">
        <v>40</v>
      </c>
      <c r="M18" s="221">
        <v>473</v>
      </c>
      <c r="N18" s="221">
        <v>302</v>
      </c>
      <c r="O18" s="222">
        <f t="shared" si="0"/>
        <v>2857</v>
      </c>
    </row>
    <row r="19" spans="1:15" ht="12.75" customHeight="1">
      <c r="A19" s="219">
        <v>2011</v>
      </c>
      <c r="B19" s="219" t="s">
        <v>319</v>
      </c>
      <c r="C19" s="219">
        <v>101</v>
      </c>
      <c r="D19" s="219">
        <v>384</v>
      </c>
      <c r="E19" s="219">
        <v>143</v>
      </c>
      <c r="F19" s="219">
        <v>22</v>
      </c>
      <c r="G19" s="219">
        <v>93</v>
      </c>
      <c r="H19" s="219">
        <v>434</v>
      </c>
      <c r="I19" s="219">
        <v>151</v>
      </c>
      <c r="J19" s="219">
        <v>177</v>
      </c>
      <c r="K19" s="219">
        <v>349</v>
      </c>
      <c r="L19" s="219">
        <v>269</v>
      </c>
      <c r="M19" s="219">
        <v>32</v>
      </c>
      <c r="N19" s="219">
        <v>71</v>
      </c>
      <c r="O19" s="220">
        <f t="shared" si="0"/>
        <v>2226</v>
      </c>
    </row>
    <row r="20" spans="1:15">
      <c r="A20" s="221"/>
      <c r="B20" s="221" t="s">
        <v>320</v>
      </c>
      <c r="C20" s="221">
        <v>131</v>
      </c>
      <c r="D20" s="221">
        <v>1251</v>
      </c>
      <c r="E20" s="221">
        <v>523</v>
      </c>
      <c r="F20" s="221">
        <v>937</v>
      </c>
      <c r="G20" s="221">
        <v>156</v>
      </c>
      <c r="H20" s="221">
        <v>512</v>
      </c>
      <c r="I20" s="221">
        <v>147</v>
      </c>
      <c r="J20" s="221">
        <v>439</v>
      </c>
      <c r="K20" s="221">
        <v>685</v>
      </c>
      <c r="L20" s="221">
        <v>798</v>
      </c>
      <c r="M20" s="221">
        <v>640</v>
      </c>
      <c r="N20" s="221">
        <v>734</v>
      </c>
      <c r="O20" s="222">
        <f t="shared" si="0"/>
        <v>6953</v>
      </c>
    </row>
    <row r="21" spans="1:15">
      <c r="A21" s="219">
        <v>2012</v>
      </c>
      <c r="B21" s="219" t="s">
        <v>319</v>
      </c>
      <c r="C21" s="219">
        <v>50</v>
      </c>
      <c r="D21" s="219">
        <v>92</v>
      </c>
      <c r="E21" s="219">
        <v>210</v>
      </c>
      <c r="F21" s="219">
        <v>209</v>
      </c>
      <c r="G21" s="219">
        <v>503</v>
      </c>
      <c r="H21" s="219">
        <v>167</v>
      </c>
      <c r="I21" s="219">
        <v>268</v>
      </c>
      <c r="J21" s="219">
        <v>146</v>
      </c>
      <c r="K21" s="219">
        <v>81</v>
      </c>
      <c r="L21" s="219">
        <v>298</v>
      </c>
      <c r="M21" s="219">
        <v>124</v>
      </c>
      <c r="N21" s="219">
        <v>200</v>
      </c>
      <c r="O21" s="220">
        <f t="shared" si="0"/>
        <v>2348</v>
      </c>
    </row>
    <row r="22" spans="1:15">
      <c r="A22" s="221"/>
      <c r="B22" s="221" t="s">
        <v>320</v>
      </c>
      <c r="C22" s="221">
        <v>142</v>
      </c>
      <c r="D22" s="221">
        <v>961</v>
      </c>
      <c r="E22" s="221">
        <v>1047</v>
      </c>
      <c r="F22" s="221">
        <v>608</v>
      </c>
      <c r="G22" s="221">
        <v>116</v>
      </c>
      <c r="H22" s="221">
        <v>337</v>
      </c>
      <c r="I22" s="221">
        <v>522</v>
      </c>
      <c r="J22" s="221">
        <v>275</v>
      </c>
      <c r="K22" s="221">
        <v>385</v>
      </c>
      <c r="L22" s="221">
        <v>138</v>
      </c>
      <c r="M22" s="221">
        <v>716</v>
      </c>
      <c r="N22" s="221">
        <v>475</v>
      </c>
      <c r="O22" s="222">
        <f t="shared" si="0"/>
        <v>5722</v>
      </c>
    </row>
    <row r="23" spans="1:15">
      <c r="A23" s="219">
        <v>2013</v>
      </c>
      <c r="B23" s="219" t="s">
        <v>319</v>
      </c>
      <c r="C23" s="219">
        <v>467</v>
      </c>
      <c r="D23" s="219">
        <v>280</v>
      </c>
      <c r="E23" s="219">
        <v>155</v>
      </c>
      <c r="F23" s="219">
        <v>342</v>
      </c>
      <c r="G23" s="219">
        <v>2</v>
      </c>
      <c r="H23" s="219">
        <v>15</v>
      </c>
      <c r="I23" s="219">
        <v>30</v>
      </c>
      <c r="J23" s="219">
        <v>3</v>
      </c>
      <c r="K23" s="219">
        <v>0</v>
      </c>
      <c r="L23" s="219">
        <v>1</v>
      </c>
      <c r="M23" s="219">
        <v>1</v>
      </c>
      <c r="N23" s="219">
        <v>1</v>
      </c>
      <c r="O23" s="220">
        <f t="shared" si="0"/>
        <v>1297</v>
      </c>
    </row>
    <row r="24" spans="1:15">
      <c r="A24" s="221"/>
      <c r="B24" s="221" t="s">
        <v>320</v>
      </c>
      <c r="C24" s="221">
        <v>926</v>
      </c>
      <c r="D24" s="221">
        <v>1067</v>
      </c>
      <c r="E24" s="221">
        <v>1724</v>
      </c>
      <c r="F24" s="221">
        <v>556</v>
      </c>
      <c r="G24" s="221">
        <v>819</v>
      </c>
      <c r="H24" s="221">
        <v>422</v>
      </c>
      <c r="I24" s="221">
        <v>125</v>
      </c>
      <c r="J24" s="221">
        <v>89</v>
      </c>
      <c r="K24" s="221">
        <v>0</v>
      </c>
      <c r="L24" s="221">
        <v>397</v>
      </c>
      <c r="M24" s="221">
        <v>484</v>
      </c>
      <c r="N24" s="221">
        <v>755</v>
      </c>
      <c r="O24" s="222">
        <f t="shared" si="0"/>
        <v>7364</v>
      </c>
    </row>
    <row r="25" spans="1:15">
      <c r="A25" s="219">
        <v>2014</v>
      </c>
      <c r="B25" s="219" t="s">
        <v>319</v>
      </c>
      <c r="C25" s="219">
        <v>0</v>
      </c>
      <c r="D25" s="219">
        <v>266</v>
      </c>
      <c r="E25" s="219">
        <v>380</v>
      </c>
      <c r="F25" s="219">
        <v>231</v>
      </c>
      <c r="G25" s="219">
        <v>51</v>
      </c>
      <c r="H25" s="219">
        <v>70</v>
      </c>
      <c r="I25" s="219">
        <v>81</v>
      </c>
      <c r="J25" s="219">
        <v>140</v>
      </c>
      <c r="K25" s="219">
        <v>170</v>
      </c>
      <c r="L25" s="219">
        <v>164</v>
      </c>
      <c r="M25" s="219">
        <v>84</v>
      </c>
      <c r="N25" s="219">
        <v>138</v>
      </c>
      <c r="O25" s="220">
        <f t="shared" si="0"/>
        <v>1775</v>
      </c>
    </row>
    <row r="26" spans="1:15">
      <c r="A26" s="221"/>
      <c r="B26" s="221" t="s">
        <v>320</v>
      </c>
      <c r="C26" s="221">
        <v>184</v>
      </c>
      <c r="D26" s="221">
        <v>738</v>
      </c>
      <c r="E26" s="221">
        <v>389</v>
      </c>
      <c r="F26" s="221">
        <v>851</v>
      </c>
      <c r="G26" s="221">
        <v>699</v>
      </c>
      <c r="H26" s="221">
        <v>695</v>
      </c>
      <c r="I26" s="221">
        <v>358</v>
      </c>
      <c r="J26" s="221">
        <v>142</v>
      </c>
      <c r="K26" s="221">
        <v>977</v>
      </c>
      <c r="L26" s="221">
        <v>693</v>
      </c>
      <c r="M26" s="221">
        <v>794</v>
      </c>
      <c r="N26" s="221">
        <v>445</v>
      </c>
      <c r="O26" s="222">
        <f t="shared" si="0"/>
        <v>6965</v>
      </c>
    </row>
    <row r="27" spans="1:15">
      <c r="A27" s="219">
        <v>2015</v>
      </c>
      <c r="B27" s="219" t="s">
        <v>319</v>
      </c>
      <c r="C27" s="219">
        <v>55</v>
      </c>
      <c r="D27" s="219">
        <v>3</v>
      </c>
      <c r="E27" s="219">
        <v>34</v>
      </c>
      <c r="F27" s="219">
        <v>39</v>
      </c>
      <c r="G27" s="219">
        <v>122</v>
      </c>
      <c r="H27" s="219">
        <v>109</v>
      </c>
      <c r="I27" s="219">
        <v>27</v>
      </c>
      <c r="J27" s="219">
        <v>0</v>
      </c>
      <c r="K27" s="219">
        <v>12</v>
      </c>
      <c r="L27" s="219">
        <v>0</v>
      </c>
      <c r="M27" s="219">
        <v>350</v>
      </c>
      <c r="N27" s="219">
        <v>0</v>
      </c>
      <c r="O27" s="220">
        <f t="shared" si="0"/>
        <v>751</v>
      </c>
    </row>
    <row r="28" spans="1:15">
      <c r="A28" s="221"/>
      <c r="B28" s="221" t="s">
        <v>320</v>
      </c>
      <c r="C28" s="221">
        <v>502</v>
      </c>
      <c r="D28" s="221">
        <v>916</v>
      </c>
      <c r="E28" s="221">
        <v>502</v>
      </c>
      <c r="F28" s="221">
        <v>724</v>
      </c>
      <c r="G28" s="221">
        <v>451</v>
      </c>
      <c r="H28" s="221">
        <v>176</v>
      </c>
      <c r="I28" s="221">
        <v>213</v>
      </c>
      <c r="J28" s="221">
        <v>132</v>
      </c>
      <c r="K28" s="221">
        <v>264</v>
      </c>
      <c r="L28" s="221">
        <v>129</v>
      </c>
      <c r="M28" s="221">
        <v>934</v>
      </c>
      <c r="N28" s="221">
        <v>524</v>
      </c>
      <c r="O28" s="222">
        <f t="shared" si="0"/>
        <v>5467</v>
      </c>
    </row>
    <row r="29" spans="1:15">
      <c r="A29" s="219">
        <v>2016</v>
      </c>
      <c r="B29" s="219" t="s">
        <v>319</v>
      </c>
      <c r="C29" s="219">
        <v>22</v>
      </c>
      <c r="D29" s="219">
        <v>49</v>
      </c>
      <c r="E29" s="219">
        <v>136</v>
      </c>
      <c r="F29" s="219">
        <v>98</v>
      </c>
      <c r="G29" s="219">
        <v>128</v>
      </c>
      <c r="H29" s="219">
        <v>134</v>
      </c>
      <c r="I29" s="219">
        <v>24</v>
      </c>
      <c r="J29" s="219">
        <v>64</v>
      </c>
      <c r="K29" s="219">
        <v>301</v>
      </c>
      <c r="L29" s="219">
        <v>77</v>
      </c>
      <c r="M29" s="219">
        <v>51</v>
      </c>
      <c r="N29" s="219">
        <v>54</v>
      </c>
      <c r="O29" s="220">
        <f t="shared" si="0"/>
        <v>1138</v>
      </c>
    </row>
    <row r="30" spans="1:15">
      <c r="A30" s="221"/>
      <c r="B30" s="221" t="s">
        <v>320</v>
      </c>
      <c r="C30" s="221">
        <v>555</v>
      </c>
      <c r="D30" s="221">
        <v>699</v>
      </c>
      <c r="E30" s="221">
        <v>614</v>
      </c>
      <c r="F30" s="221">
        <v>552</v>
      </c>
      <c r="G30" s="221">
        <v>540</v>
      </c>
      <c r="H30" s="221">
        <v>677</v>
      </c>
      <c r="I30" s="221">
        <v>195</v>
      </c>
      <c r="J30" s="221">
        <v>770</v>
      </c>
      <c r="K30" s="221">
        <v>619</v>
      </c>
      <c r="L30" s="221">
        <v>990</v>
      </c>
      <c r="M30" s="221">
        <v>516</v>
      </c>
      <c r="N30" s="221">
        <v>784</v>
      </c>
      <c r="O30" s="222">
        <f t="shared" si="0"/>
        <v>7511</v>
      </c>
    </row>
    <row r="31" spans="1:15">
      <c r="A31" s="219">
        <v>2017</v>
      </c>
      <c r="B31" s="219" t="s">
        <v>319</v>
      </c>
      <c r="C31" s="219">
        <v>92</v>
      </c>
      <c r="D31" s="219">
        <v>109</v>
      </c>
      <c r="E31" s="219">
        <v>52</v>
      </c>
      <c r="F31" s="219">
        <v>352</v>
      </c>
      <c r="G31" s="219">
        <v>296</v>
      </c>
      <c r="H31" s="219">
        <v>225</v>
      </c>
      <c r="I31" s="219">
        <v>168</v>
      </c>
      <c r="J31" s="219">
        <v>921</v>
      </c>
      <c r="K31" s="219">
        <v>73</v>
      </c>
      <c r="L31" s="219">
        <v>178</v>
      </c>
      <c r="M31" s="219">
        <v>210</v>
      </c>
      <c r="N31" s="219">
        <v>776</v>
      </c>
      <c r="O31" s="220">
        <f t="shared" si="0"/>
        <v>3452</v>
      </c>
    </row>
    <row r="32" spans="1:15">
      <c r="A32" s="221"/>
      <c r="B32" s="221" t="s">
        <v>320</v>
      </c>
      <c r="C32" s="221">
        <v>686</v>
      </c>
      <c r="D32" s="221">
        <v>418</v>
      </c>
      <c r="E32" s="221">
        <v>317</v>
      </c>
      <c r="F32" s="221">
        <v>472</v>
      </c>
      <c r="G32" s="221">
        <v>672</v>
      </c>
      <c r="H32" s="221">
        <v>655</v>
      </c>
      <c r="I32" s="221">
        <v>280</v>
      </c>
      <c r="J32" s="221">
        <v>494</v>
      </c>
      <c r="K32" s="221">
        <v>429</v>
      </c>
      <c r="L32" s="221">
        <v>282</v>
      </c>
      <c r="M32" s="221">
        <v>325</v>
      </c>
      <c r="N32" s="221">
        <v>590</v>
      </c>
      <c r="O32" s="222">
        <f t="shared" si="0"/>
        <v>5620</v>
      </c>
    </row>
    <row r="33" spans="1:15">
      <c r="A33" s="219">
        <v>2018</v>
      </c>
      <c r="B33" s="219" t="s">
        <v>319</v>
      </c>
      <c r="C33" s="219">
        <v>25</v>
      </c>
      <c r="D33" s="219">
        <v>7</v>
      </c>
      <c r="E33" s="219">
        <v>83</v>
      </c>
      <c r="F33" s="219">
        <v>181</v>
      </c>
      <c r="G33" s="219">
        <v>33</v>
      </c>
      <c r="H33" s="219">
        <v>51</v>
      </c>
      <c r="I33" s="219">
        <v>301</v>
      </c>
      <c r="J33" s="219">
        <v>177</v>
      </c>
      <c r="K33" s="219">
        <v>67</v>
      </c>
      <c r="L33" s="219">
        <v>14</v>
      </c>
      <c r="M33" s="219">
        <v>193</v>
      </c>
      <c r="N33" s="219">
        <v>218</v>
      </c>
      <c r="O33" s="220">
        <f t="shared" si="0"/>
        <v>1350</v>
      </c>
    </row>
    <row r="34" spans="1:15">
      <c r="A34" s="221"/>
      <c r="B34" s="221" t="s">
        <v>320</v>
      </c>
      <c r="C34" s="221">
        <v>773</v>
      </c>
      <c r="D34" s="221">
        <v>415</v>
      </c>
      <c r="E34" s="221">
        <v>628</v>
      </c>
      <c r="F34" s="221">
        <v>543</v>
      </c>
      <c r="G34" s="221">
        <v>1085</v>
      </c>
      <c r="H34" s="221">
        <v>761</v>
      </c>
      <c r="I34" s="221">
        <v>761</v>
      </c>
      <c r="J34" s="221">
        <v>328</v>
      </c>
      <c r="K34" s="221">
        <v>524</v>
      </c>
      <c r="L34" s="221">
        <v>621</v>
      </c>
      <c r="M34" s="221">
        <v>151</v>
      </c>
      <c r="N34" s="221">
        <v>616</v>
      </c>
      <c r="O34" s="222">
        <f t="shared" si="0"/>
        <v>7206</v>
      </c>
    </row>
    <row r="35" spans="1:15">
      <c r="A35" s="219">
        <v>2019</v>
      </c>
      <c r="B35" s="219" t="s">
        <v>319</v>
      </c>
      <c r="C35" s="219">
        <v>74</v>
      </c>
      <c r="D35" s="219">
        <v>94</v>
      </c>
      <c r="E35" s="219">
        <v>401</v>
      </c>
      <c r="F35" s="219">
        <v>339</v>
      </c>
      <c r="G35" s="219">
        <v>99</v>
      </c>
      <c r="H35" s="219">
        <v>136</v>
      </c>
      <c r="I35" s="219">
        <v>21</v>
      </c>
      <c r="J35" s="219">
        <v>7</v>
      </c>
      <c r="K35" s="219">
        <v>101</v>
      </c>
      <c r="L35" s="219">
        <v>175</v>
      </c>
      <c r="M35" s="219">
        <v>47</v>
      </c>
      <c r="N35" s="219">
        <v>60</v>
      </c>
      <c r="O35" s="220">
        <f t="shared" si="0"/>
        <v>1554</v>
      </c>
    </row>
    <row r="36" spans="1:15">
      <c r="A36" s="221"/>
      <c r="B36" s="221" t="s">
        <v>320</v>
      </c>
      <c r="C36" s="221">
        <v>973</v>
      </c>
      <c r="D36" s="221">
        <v>511</v>
      </c>
      <c r="E36" s="221">
        <v>1223</v>
      </c>
      <c r="F36" s="221">
        <v>1313</v>
      </c>
      <c r="G36" s="221">
        <v>100</v>
      </c>
      <c r="H36" s="221">
        <v>953</v>
      </c>
      <c r="I36" s="221">
        <v>163</v>
      </c>
      <c r="J36" s="221">
        <v>14</v>
      </c>
      <c r="K36" s="221">
        <v>3</v>
      </c>
      <c r="L36" s="221">
        <v>249</v>
      </c>
      <c r="M36" s="221">
        <v>574</v>
      </c>
      <c r="N36" s="221">
        <v>404</v>
      </c>
      <c r="O36" s="222">
        <f t="shared" si="0"/>
        <v>6480</v>
      </c>
    </row>
    <row r="37" spans="1:15">
      <c r="A37" s="219">
        <v>2020</v>
      </c>
      <c r="B37" s="219" t="s">
        <v>319</v>
      </c>
      <c r="C37" s="219">
        <v>62</v>
      </c>
      <c r="D37" s="219">
        <v>41</v>
      </c>
      <c r="E37" s="219">
        <v>94</v>
      </c>
      <c r="F37" s="219">
        <v>2</v>
      </c>
      <c r="G37" s="219">
        <v>4</v>
      </c>
      <c r="H37" s="219">
        <v>21</v>
      </c>
      <c r="I37" s="219">
        <v>4</v>
      </c>
      <c r="J37" s="219">
        <v>5</v>
      </c>
      <c r="K37" s="219">
        <v>33</v>
      </c>
      <c r="L37" s="219">
        <v>298</v>
      </c>
      <c r="M37" s="219">
        <v>7</v>
      </c>
      <c r="N37" s="219">
        <v>18</v>
      </c>
      <c r="O37" s="220">
        <f t="shared" si="0"/>
        <v>589</v>
      </c>
    </row>
    <row r="38" spans="1:15">
      <c r="A38" s="221"/>
      <c r="B38" s="221" t="s">
        <v>320</v>
      </c>
      <c r="C38" s="221">
        <v>283</v>
      </c>
      <c r="D38" s="221">
        <v>204</v>
      </c>
      <c r="E38" s="221">
        <v>439</v>
      </c>
      <c r="F38" s="221">
        <v>258</v>
      </c>
      <c r="G38" s="221">
        <v>529</v>
      </c>
      <c r="H38" s="221">
        <v>294</v>
      </c>
      <c r="I38" s="221">
        <v>152</v>
      </c>
      <c r="J38" s="221">
        <v>590</v>
      </c>
      <c r="K38" s="221">
        <v>577</v>
      </c>
      <c r="L38" s="221">
        <v>736</v>
      </c>
      <c r="M38" s="221">
        <v>95</v>
      </c>
      <c r="N38" s="221">
        <v>1</v>
      </c>
      <c r="O38" s="222">
        <f t="shared" si="0"/>
        <v>4158</v>
      </c>
    </row>
    <row r="39" spans="1:15">
      <c r="A39" s="223">
        <v>2021</v>
      </c>
      <c r="B39" s="223" t="s">
        <v>319</v>
      </c>
      <c r="C39" s="224">
        <v>9</v>
      </c>
      <c r="D39" s="224">
        <v>5</v>
      </c>
      <c r="E39" s="224">
        <v>118</v>
      </c>
      <c r="F39" s="224">
        <v>52</v>
      </c>
      <c r="G39" s="224">
        <v>0</v>
      </c>
      <c r="H39" s="224">
        <v>2</v>
      </c>
      <c r="I39" s="224">
        <v>0</v>
      </c>
      <c r="J39" s="224">
        <v>74</v>
      </c>
      <c r="K39" s="224">
        <v>6</v>
      </c>
      <c r="L39" s="224">
        <v>0</v>
      </c>
      <c r="M39" s="224">
        <v>1</v>
      </c>
      <c r="N39" s="224">
        <v>3</v>
      </c>
      <c r="O39" s="220">
        <f t="shared" si="0"/>
        <v>270</v>
      </c>
    </row>
    <row r="40" spans="1:15">
      <c r="A40" s="225"/>
      <c r="B40" s="225" t="s">
        <v>320</v>
      </c>
      <c r="C40" s="226">
        <v>107</v>
      </c>
      <c r="D40" s="226">
        <v>5</v>
      </c>
      <c r="E40" s="226">
        <v>368</v>
      </c>
      <c r="F40" s="226">
        <v>251</v>
      </c>
      <c r="G40" s="226">
        <v>287</v>
      </c>
      <c r="H40" s="226">
        <v>404</v>
      </c>
      <c r="I40" s="226">
        <v>244</v>
      </c>
      <c r="J40" s="226">
        <v>252</v>
      </c>
      <c r="K40" s="226">
        <v>255</v>
      </c>
      <c r="L40" s="226">
        <v>234</v>
      </c>
      <c r="M40" s="226">
        <v>75</v>
      </c>
      <c r="N40" s="226">
        <v>3</v>
      </c>
      <c r="O40" s="222">
        <f t="shared" si="0"/>
        <v>2485</v>
      </c>
    </row>
    <row r="49" spans="18:24" ht="6.75" customHeight="1"/>
    <row r="51" spans="18:24" ht="6" customHeight="1"/>
    <row r="58" spans="18:24">
      <c r="R58" s="227"/>
      <c r="S58" s="227"/>
      <c r="T58" s="228"/>
      <c r="U58" s="228"/>
      <c r="V58" s="228"/>
      <c r="W58" s="228"/>
      <c r="X58" s="228"/>
    </row>
    <row r="59" spans="18:24">
      <c r="R59" s="117"/>
      <c r="S59" s="117"/>
      <c r="T59" s="117"/>
      <c r="U59" s="117"/>
      <c r="V59" s="117"/>
      <c r="W59" s="117"/>
      <c r="X59" s="117"/>
    </row>
    <row r="60" spans="18:24">
      <c r="R60" s="117"/>
      <c r="S60" s="117"/>
      <c r="T60" s="117"/>
      <c r="U60" s="117"/>
      <c r="V60" s="117"/>
      <c r="W60" s="117"/>
      <c r="X60" s="117"/>
    </row>
    <row r="75" spans="1:15">
      <c r="A75" s="11" t="s">
        <v>321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>
      <c r="A77" s="203" t="s">
        <v>286</v>
      </c>
      <c r="B77" s="203" t="s">
        <v>322</v>
      </c>
      <c r="C77" s="203" t="s">
        <v>287</v>
      </c>
      <c r="D77" s="203" t="s">
        <v>288</v>
      </c>
      <c r="E77" s="203" t="s">
        <v>289</v>
      </c>
      <c r="F77" s="203" t="s">
        <v>290</v>
      </c>
      <c r="G77" s="203" t="s">
        <v>291</v>
      </c>
      <c r="H77" s="203" t="s">
        <v>292</v>
      </c>
      <c r="I77" s="203" t="s">
        <v>293</v>
      </c>
      <c r="J77" s="203" t="s">
        <v>294</v>
      </c>
      <c r="K77" s="203" t="s">
        <v>295</v>
      </c>
      <c r="L77" s="203" t="s">
        <v>296</v>
      </c>
      <c r="M77" s="203" t="s">
        <v>297</v>
      </c>
      <c r="N77" s="203" t="s">
        <v>298</v>
      </c>
      <c r="O77" s="203" t="s">
        <v>299</v>
      </c>
    </row>
    <row r="78" spans="1:15">
      <c r="A78" s="219">
        <v>2008</v>
      </c>
      <c r="B78" s="219" t="s">
        <v>319</v>
      </c>
      <c r="C78" s="219">
        <v>169</v>
      </c>
      <c r="D78" s="219">
        <v>205</v>
      </c>
      <c r="E78" s="219">
        <v>241</v>
      </c>
      <c r="F78" s="219">
        <v>145</v>
      </c>
      <c r="G78" s="219">
        <v>120</v>
      </c>
      <c r="H78" s="219">
        <v>41</v>
      </c>
      <c r="I78" s="219">
        <v>213</v>
      </c>
      <c r="J78" s="219">
        <v>211</v>
      </c>
      <c r="K78" s="219">
        <v>270</v>
      </c>
      <c r="L78" s="219">
        <v>322</v>
      </c>
      <c r="M78" s="219">
        <v>235</v>
      </c>
      <c r="N78" s="219">
        <v>275</v>
      </c>
      <c r="O78" s="220">
        <f>SUM(C78:N78)</f>
        <v>2447</v>
      </c>
    </row>
    <row r="79" spans="1:15">
      <c r="A79" s="221"/>
      <c r="B79" s="221" t="s">
        <v>320</v>
      </c>
      <c r="C79" s="221">
        <v>511</v>
      </c>
      <c r="D79" s="221">
        <v>414</v>
      </c>
      <c r="E79" s="221">
        <v>1462</v>
      </c>
      <c r="F79" s="221">
        <v>926</v>
      </c>
      <c r="G79" s="221">
        <v>114</v>
      </c>
      <c r="H79" s="221">
        <v>163</v>
      </c>
      <c r="I79" s="221">
        <v>156</v>
      </c>
      <c r="J79" s="221">
        <v>158</v>
      </c>
      <c r="K79" s="221">
        <v>106</v>
      </c>
      <c r="L79" s="221">
        <v>131</v>
      </c>
      <c r="M79" s="221">
        <v>130</v>
      </c>
      <c r="N79" s="221">
        <v>285</v>
      </c>
      <c r="O79" s="222">
        <f>SUM(C79:N79)</f>
        <v>4556</v>
      </c>
    </row>
    <row r="80" spans="1:15">
      <c r="A80" s="219">
        <v>2009</v>
      </c>
      <c r="B80" s="219" t="s">
        <v>319</v>
      </c>
      <c r="C80" s="219">
        <v>148</v>
      </c>
      <c r="D80" s="219">
        <v>195</v>
      </c>
      <c r="E80" s="219">
        <v>85</v>
      </c>
      <c r="F80" s="219">
        <v>259</v>
      </c>
      <c r="G80" s="219">
        <v>303</v>
      </c>
      <c r="H80" s="219">
        <v>204</v>
      </c>
      <c r="I80" s="219">
        <v>318</v>
      </c>
      <c r="J80" s="219">
        <v>207</v>
      </c>
      <c r="K80" s="219">
        <v>272</v>
      </c>
      <c r="L80" s="219">
        <v>294</v>
      </c>
      <c r="M80" s="219">
        <v>224</v>
      </c>
      <c r="N80" s="219">
        <v>45</v>
      </c>
      <c r="O80" s="220">
        <f>SUM(C80:N80)</f>
        <v>2554</v>
      </c>
    </row>
    <row r="81" spans="1:15">
      <c r="A81" s="221"/>
      <c r="B81" s="221" t="s">
        <v>320</v>
      </c>
      <c r="C81" s="221">
        <v>453</v>
      </c>
      <c r="D81" s="221">
        <v>737</v>
      </c>
      <c r="E81" s="221">
        <v>1195</v>
      </c>
      <c r="F81" s="221">
        <v>948</v>
      </c>
      <c r="G81" s="221">
        <v>1195</v>
      </c>
      <c r="H81" s="221">
        <v>330</v>
      </c>
      <c r="I81" s="221">
        <v>279</v>
      </c>
      <c r="J81" s="221">
        <v>19</v>
      </c>
      <c r="K81" s="221">
        <v>221</v>
      </c>
      <c r="L81" s="221">
        <v>136</v>
      </c>
      <c r="M81" s="221">
        <v>57</v>
      </c>
      <c r="N81" s="221">
        <v>4</v>
      </c>
      <c r="O81" s="222">
        <f>SUM(C81:N81)</f>
        <v>5574</v>
      </c>
    </row>
    <row r="82" spans="1:15">
      <c r="A82" s="219">
        <v>2010</v>
      </c>
      <c r="B82" s="219" t="s">
        <v>319</v>
      </c>
      <c r="C82" s="219">
        <v>364</v>
      </c>
      <c r="D82" s="219">
        <v>151</v>
      </c>
      <c r="E82" s="219">
        <v>203</v>
      </c>
      <c r="F82" s="219">
        <v>234</v>
      </c>
      <c r="G82" s="219">
        <v>226</v>
      </c>
      <c r="H82" s="219">
        <v>176</v>
      </c>
      <c r="I82" s="219">
        <v>207</v>
      </c>
      <c r="J82" s="219">
        <v>99</v>
      </c>
      <c r="K82" s="219">
        <v>325</v>
      </c>
      <c r="L82" s="219">
        <v>199</v>
      </c>
      <c r="M82" s="219">
        <v>112</v>
      </c>
      <c r="N82" s="219">
        <v>207</v>
      </c>
      <c r="O82" s="220">
        <f t="shared" ref="O82:O105" si="1">SUM(C82:N82)</f>
        <v>2503</v>
      </c>
    </row>
    <row r="83" spans="1:15">
      <c r="A83" s="221"/>
      <c r="B83" s="221" t="s">
        <v>320</v>
      </c>
      <c r="C83" s="221">
        <v>212</v>
      </c>
      <c r="D83" s="221">
        <v>195</v>
      </c>
      <c r="E83" s="221">
        <v>280</v>
      </c>
      <c r="F83" s="221">
        <v>353</v>
      </c>
      <c r="G83" s="221">
        <v>394</v>
      </c>
      <c r="H83" s="221">
        <v>355</v>
      </c>
      <c r="I83" s="221">
        <v>123</v>
      </c>
      <c r="J83" s="221">
        <v>96</v>
      </c>
      <c r="K83" s="221">
        <v>213</v>
      </c>
      <c r="L83" s="221">
        <v>183</v>
      </c>
      <c r="M83" s="221">
        <v>240</v>
      </c>
      <c r="N83" s="221">
        <v>422</v>
      </c>
      <c r="O83" s="222">
        <f t="shared" si="1"/>
        <v>3066</v>
      </c>
    </row>
    <row r="84" spans="1:15">
      <c r="A84" s="219">
        <v>2011</v>
      </c>
      <c r="B84" s="219" t="s">
        <v>319</v>
      </c>
      <c r="C84" s="219">
        <v>116</v>
      </c>
      <c r="D84" s="219">
        <v>276</v>
      </c>
      <c r="E84" s="219">
        <v>130</v>
      </c>
      <c r="F84" s="219">
        <v>274</v>
      </c>
      <c r="G84" s="219">
        <v>103</v>
      </c>
      <c r="H84" s="219">
        <v>225</v>
      </c>
      <c r="I84" s="219">
        <v>225</v>
      </c>
      <c r="J84" s="219">
        <v>227</v>
      </c>
      <c r="K84" s="219">
        <v>205</v>
      </c>
      <c r="L84" s="219">
        <v>147</v>
      </c>
      <c r="M84" s="219">
        <v>190</v>
      </c>
      <c r="N84" s="219">
        <v>276</v>
      </c>
      <c r="O84" s="220">
        <f t="shared" si="1"/>
        <v>2394</v>
      </c>
    </row>
    <row r="85" spans="1:15">
      <c r="A85" s="221"/>
      <c r="B85" s="221" t="s">
        <v>320</v>
      </c>
      <c r="C85" s="221">
        <v>173</v>
      </c>
      <c r="D85" s="221">
        <v>630</v>
      </c>
      <c r="E85" s="221">
        <v>798</v>
      </c>
      <c r="F85" s="221">
        <v>714</v>
      </c>
      <c r="G85" s="221">
        <v>269</v>
      </c>
      <c r="H85" s="221">
        <v>476</v>
      </c>
      <c r="I85" s="221">
        <v>241</v>
      </c>
      <c r="J85" s="221">
        <v>614</v>
      </c>
      <c r="K85" s="221">
        <v>468</v>
      </c>
      <c r="L85" s="221">
        <v>844</v>
      </c>
      <c r="M85" s="221">
        <v>588</v>
      </c>
      <c r="N85" s="221">
        <v>531</v>
      </c>
      <c r="O85" s="222">
        <f t="shared" si="1"/>
        <v>6346</v>
      </c>
    </row>
    <row r="86" spans="1:15">
      <c r="A86" s="219">
        <v>2012</v>
      </c>
      <c r="B86" s="219" t="s">
        <v>319</v>
      </c>
      <c r="C86" s="219">
        <v>83</v>
      </c>
      <c r="D86" s="219">
        <v>92</v>
      </c>
      <c r="E86" s="219">
        <v>174</v>
      </c>
      <c r="F86" s="219">
        <v>145</v>
      </c>
      <c r="G86" s="219">
        <v>140</v>
      </c>
      <c r="H86" s="219">
        <v>215</v>
      </c>
      <c r="I86" s="219">
        <v>280</v>
      </c>
      <c r="J86" s="219">
        <v>216</v>
      </c>
      <c r="K86" s="219">
        <v>307</v>
      </c>
      <c r="L86" s="219">
        <v>117</v>
      </c>
      <c r="M86" s="219">
        <v>187</v>
      </c>
      <c r="N86" s="219">
        <v>224</v>
      </c>
      <c r="O86" s="220">
        <f t="shared" si="1"/>
        <v>2180</v>
      </c>
    </row>
    <row r="87" spans="1:15">
      <c r="A87" s="221"/>
      <c r="B87" s="221" t="s">
        <v>320</v>
      </c>
      <c r="C87" s="221">
        <v>551</v>
      </c>
      <c r="D87" s="221">
        <v>970</v>
      </c>
      <c r="E87" s="221">
        <v>673</v>
      </c>
      <c r="F87" s="221">
        <v>470</v>
      </c>
      <c r="G87" s="221">
        <v>554</v>
      </c>
      <c r="H87" s="221">
        <v>393</v>
      </c>
      <c r="I87" s="221">
        <v>434</v>
      </c>
      <c r="J87" s="221">
        <v>120</v>
      </c>
      <c r="K87" s="221">
        <v>522</v>
      </c>
      <c r="L87" s="221">
        <v>280</v>
      </c>
      <c r="M87" s="221">
        <v>502</v>
      </c>
      <c r="N87" s="221">
        <v>539</v>
      </c>
      <c r="O87" s="222">
        <f t="shared" si="1"/>
        <v>6008</v>
      </c>
    </row>
    <row r="88" spans="1:15">
      <c r="A88" s="219">
        <v>2013</v>
      </c>
      <c r="B88" s="219" t="s">
        <v>319</v>
      </c>
      <c r="C88" s="219">
        <v>188</v>
      </c>
      <c r="D88" s="219">
        <v>140</v>
      </c>
      <c r="E88" s="219">
        <v>129</v>
      </c>
      <c r="F88" s="219">
        <v>196</v>
      </c>
      <c r="G88" s="219">
        <v>200</v>
      </c>
      <c r="H88" s="219">
        <v>42</v>
      </c>
      <c r="I88" s="219">
        <v>26</v>
      </c>
      <c r="J88" s="219">
        <v>216</v>
      </c>
      <c r="K88" s="219">
        <v>8</v>
      </c>
      <c r="L88" s="219">
        <v>133</v>
      </c>
      <c r="M88" s="219">
        <v>28</v>
      </c>
      <c r="N88" s="219">
        <v>21</v>
      </c>
      <c r="O88" s="220">
        <f t="shared" si="1"/>
        <v>1327</v>
      </c>
    </row>
    <row r="89" spans="1:15">
      <c r="A89" s="221"/>
      <c r="B89" s="221" t="s">
        <v>320</v>
      </c>
      <c r="C89" s="221">
        <v>658</v>
      </c>
      <c r="D89" s="221">
        <v>905</v>
      </c>
      <c r="E89" s="221">
        <v>1359</v>
      </c>
      <c r="F89" s="221">
        <v>841</v>
      </c>
      <c r="G89" s="221">
        <v>698</v>
      </c>
      <c r="H89" s="221">
        <v>229</v>
      </c>
      <c r="I89" s="221">
        <v>274</v>
      </c>
      <c r="J89" s="221">
        <v>474</v>
      </c>
      <c r="K89" s="221">
        <v>352</v>
      </c>
      <c r="L89" s="221">
        <v>351</v>
      </c>
      <c r="M89" s="221">
        <v>508</v>
      </c>
      <c r="N89" s="221">
        <v>450</v>
      </c>
      <c r="O89" s="222">
        <f t="shared" si="1"/>
        <v>7099</v>
      </c>
    </row>
    <row r="90" spans="1:15">
      <c r="A90" s="219">
        <v>2014</v>
      </c>
      <c r="B90" s="219" t="s">
        <v>319</v>
      </c>
      <c r="C90" s="219">
        <v>102</v>
      </c>
      <c r="D90" s="219">
        <v>99</v>
      </c>
      <c r="E90" s="219">
        <v>179</v>
      </c>
      <c r="F90" s="219">
        <v>136</v>
      </c>
      <c r="G90" s="219">
        <v>208</v>
      </c>
      <c r="H90" s="219">
        <v>199</v>
      </c>
      <c r="I90" s="219">
        <v>187</v>
      </c>
      <c r="J90" s="219">
        <v>106</v>
      </c>
      <c r="K90" s="219">
        <v>192</v>
      </c>
      <c r="L90" s="219">
        <v>156</v>
      </c>
      <c r="M90" s="219">
        <v>64</v>
      </c>
      <c r="N90" s="219">
        <v>60</v>
      </c>
      <c r="O90" s="220">
        <f t="shared" si="1"/>
        <v>1688</v>
      </c>
    </row>
    <row r="91" spans="1:15">
      <c r="A91" s="221"/>
      <c r="B91" s="221" t="s">
        <v>320</v>
      </c>
      <c r="C91" s="221">
        <v>335</v>
      </c>
      <c r="D91" s="221">
        <v>568</v>
      </c>
      <c r="E91" s="221">
        <v>780</v>
      </c>
      <c r="F91" s="221">
        <v>874</v>
      </c>
      <c r="G91" s="221">
        <v>750</v>
      </c>
      <c r="H91" s="221">
        <v>610</v>
      </c>
      <c r="I91" s="221">
        <v>188</v>
      </c>
      <c r="J91" s="221">
        <v>244</v>
      </c>
      <c r="K91" s="221">
        <v>943</v>
      </c>
      <c r="L91" s="221">
        <v>591</v>
      </c>
      <c r="M91" s="221">
        <v>355</v>
      </c>
      <c r="N91" s="221">
        <v>874</v>
      </c>
      <c r="O91" s="222">
        <f t="shared" si="1"/>
        <v>7112</v>
      </c>
    </row>
    <row r="92" spans="1:15">
      <c r="A92" s="219">
        <v>2015</v>
      </c>
      <c r="B92" s="219" t="s">
        <v>319</v>
      </c>
      <c r="C92" s="219">
        <v>122</v>
      </c>
      <c r="D92" s="219">
        <v>123</v>
      </c>
      <c r="E92" s="219">
        <v>60</v>
      </c>
      <c r="F92" s="219">
        <v>113</v>
      </c>
      <c r="G92" s="219">
        <v>91</v>
      </c>
      <c r="H92" s="219">
        <v>77</v>
      </c>
      <c r="I92" s="219">
        <v>35</v>
      </c>
      <c r="J92" s="219">
        <v>49</v>
      </c>
      <c r="K92" s="219">
        <v>69</v>
      </c>
      <c r="L92" s="219">
        <v>41</v>
      </c>
      <c r="M92" s="219">
        <v>130</v>
      </c>
      <c r="N92" s="219">
        <v>7</v>
      </c>
      <c r="O92" s="220">
        <f t="shared" si="1"/>
        <v>917</v>
      </c>
    </row>
    <row r="93" spans="1:15">
      <c r="A93" s="221"/>
      <c r="B93" s="221" t="s">
        <v>320</v>
      </c>
      <c r="C93" s="221">
        <v>600</v>
      </c>
      <c r="D93" s="221">
        <v>646</v>
      </c>
      <c r="E93" s="221">
        <v>628</v>
      </c>
      <c r="F93" s="221">
        <v>753</v>
      </c>
      <c r="G93" s="221">
        <v>410</v>
      </c>
      <c r="H93" s="221">
        <v>423</v>
      </c>
      <c r="I93" s="221">
        <v>499</v>
      </c>
      <c r="J93" s="221">
        <v>57</v>
      </c>
      <c r="K93" s="221">
        <v>252</v>
      </c>
      <c r="L93" s="221">
        <v>238</v>
      </c>
      <c r="M93" s="221">
        <v>751</v>
      </c>
      <c r="N93" s="221">
        <v>264</v>
      </c>
      <c r="O93" s="222">
        <f t="shared" si="1"/>
        <v>5521</v>
      </c>
    </row>
    <row r="94" spans="1:15">
      <c r="A94" s="219">
        <v>2016</v>
      </c>
      <c r="B94" s="219" t="s">
        <v>319</v>
      </c>
      <c r="C94" s="219">
        <v>27</v>
      </c>
      <c r="D94" s="219">
        <v>34</v>
      </c>
      <c r="E94" s="219">
        <v>83</v>
      </c>
      <c r="F94" s="219">
        <v>151</v>
      </c>
      <c r="G94" s="219">
        <v>119</v>
      </c>
      <c r="H94" s="219">
        <v>112</v>
      </c>
      <c r="I94" s="219">
        <v>78</v>
      </c>
      <c r="J94" s="219">
        <v>121</v>
      </c>
      <c r="K94" s="219">
        <v>102</v>
      </c>
      <c r="L94" s="219">
        <v>88</v>
      </c>
      <c r="M94" s="219">
        <v>177</v>
      </c>
      <c r="N94" s="219">
        <v>65</v>
      </c>
      <c r="O94" s="220">
        <f t="shared" si="1"/>
        <v>1157</v>
      </c>
    </row>
    <row r="95" spans="1:15">
      <c r="A95" s="221"/>
      <c r="B95" s="221" t="s">
        <v>320</v>
      </c>
      <c r="C95" s="221">
        <v>594</v>
      </c>
      <c r="D95" s="221">
        <v>599</v>
      </c>
      <c r="E95" s="221">
        <v>572</v>
      </c>
      <c r="F95" s="221">
        <v>773</v>
      </c>
      <c r="G95" s="221">
        <v>638</v>
      </c>
      <c r="H95" s="221">
        <v>353</v>
      </c>
      <c r="I95" s="221">
        <v>412</v>
      </c>
      <c r="J95" s="221">
        <v>934</v>
      </c>
      <c r="K95" s="221">
        <v>587</v>
      </c>
      <c r="L95" s="221">
        <v>718</v>
      </c>
      <c r="M95" s="221">
        <v>706</v>
      </c>
      <c r="N95" s="221">
        <v>688</v>
      </c>
      <c r="O95" s="222">
        <f t="shared" si="1"/>
        <v>7574</v>
      </c>
    </row>
    <row r="96" spans="1:15">
      <c r="A96" s="219">
        <v>2017</v>
      </c>
      <c r="B96" s="219" t="s">
        <v>319</v>
      </c>
      <c r="C96" s="219">
        <v>87</v>
      </c>
      <c r="D96" s="219">
        <v>91</v>
      </c>
      <c r="E96" s="219">
        <v>201</v>
      </c>
      <c r="F96" s="219">
        <v>80</v>
      </c>
      <c r="G96" s="219">
        <v>232</v>
      </c>
      <c r="H96" s="219">
        <v>214</v>
      </c>
      <c r="I96" s="219">
        <v>121</v>
      </c>
      <c r="J96" s="219">
        <v>48</v>
      </c>
      <c r="K96" s="219">
        <v>466</v>
      </c>
      <c r="L96" s="219">
        <v>201</v>
      </c>
      <c r="M96" s="219">
        <v>97</v>
      </c>
      <c r="N96" s="219">
        <v>237</v>
      </c>
      <c r="O96" s="220">
        <f t="shared" si="1"/>
        <v>2075</v>
      </c>
    </row>
    <row r="97" spans="1:15">
      <c r="A97" s="221"/>
      <c r="B97" s="221" t="s">
        <v>320</v>
      </c>
      <c r="C97" s="221">
        <v>606</v>
      </c>
      <c r="D97" s="221">
        <v>159</v>
      </c>
      <c r="E97" s="221">
        <v>709</v>
      </c>
      <c r="F97" s="221">
        <v>406</v>
      </c>
      <c r="G97" s="221">
        <v>504</v>
      </c>
      <c r="H97" s="221">
        <v>624</v>
      </c>
      <c r="I97" s="221">
        <v>565</v>
      </c>
      <c r="J97" s="221">
        <v>314</v>
      </c>
      <c r="K97" s="221">
        <v>434</v>
      </c>
      <c r="L97" s="221">
        <v>596</v>
      </c>
      <c r="M97" s="221">
        <v>302</v>
      </c>
      <c r="N97" s="221">
        <v>345</v>
      </c>
      <c r="O97" s="222">
        <f t="shared" si="1"/>
        <v>5564</v>
      </c>
    </row>
    <row r="98" spans="1:15">
      <c r="A98" s="219">
        <v>2018</v>
      </c>
      <c r="B98" s="219" t="s">
        <v>319</v>
      </c>
      <c r="C98" s="219">
        <v>158</v>
      </c>
      <c r="D98" s="219">
        <v>89</v>
      </c>
      <c r="E98" s="219">
        <v>286</v>
      </c>
      <c r="F98" s="219">
        <v>122</v>
      </c>
      <c r="G98" s="219">
        <v>118</v>
      </c>
      <c r="H98" s="219">
        <v>161</v>
      </c>
      <c r="I98" s="219">
        <v>162</v>
      </c>
      <c r="J98" s="219">
        <v>253</v>
      </c>
      <c r="K98" s="219">
        <v>113</v>
      </c>
      <c r="L98" s="219">
        <v>131</v>
      </c>
      <c r="M98" s="219">
        <v>95</v>
      </c>
      <c r="N98" s="219">
        <v>94</v>
      </c>
      <c r="O98" s="220">
        <f t="shared" si="1"/>
        <v>1782</v>
      </c>
    </row>
    <row r="99" spans="1:15">
      <c r="A99" s="221"/>
      <c r="B99" s="221" t="s">
        <v>320</v>
      </c>
      <c r="C99" s="221">
        <v>707</v>
      </c>
      <c r="D99" s="221">
        <v>440</v>
      </c>
      <c r="E99" s="221">
        <v>779</v>
      </c>
      <c r="F99" s="221">
        <v>673</v>
      </c>
      <c r="G99" s="221">
        <v>631</v>
      </c>
      <c r="H99" s="221">
        <v>679</v>
      </c>
      <c r="I99" s="221">
        <v>659</v>
      </c>
      <c r="J99" s="221">
        <v>499</v>
      </c>
      <c r="K99" s="221">
        <v>553</v>
      </c>
      <c r="L99" s="221">
        <v>774</v>
      </c>
      <c r="M99" s="221">
        <v>518</v>
      </c>
      <c r="N99" s="221">
        <v>629</v>
      </c>
      <c r="O99" s="222">
        <f t="shared" si="1"/>
        <v>7541</v>
      </c>
    </row>
    <row r="100" spans="1:15">
      <c r="A100" s="219">
        <v>2019</v>
      </c>
      <c r="B100" s="219" t="s">
        <v>319</v>
      </c>
      <c r="C100" s="219">
        <v>163</v>
      </c>
      <c r="D100" s="219">
        <v>109</v>
      </c>
      <c r="E100" s="219">
        <v>149</v>
      </c>
      <c r="F100" s="219">
        <v>221</v>
      </c>
      <c r="G100" s="219">
        <v>176</v>
      </c>
      <c r="H100" s="219">
        <v>167</v>
      </c>
      <c r="I100" s="219">
        <v>19</v>
      </c>
      <c r="J100" s="219">
        <v>119</v>
      </c>
      <c r="K100" s="219">
        <v>68</v>
      </c>
      <c r="L100" s="219">
        <v>121</v>
      </c>
      <c r="M100" s="219">
        <v>43</v>
      </c>
      <c r="N100" s="219">
        <v>70</v>
      </c>
      <c r="O100" s="220">
        <f t="shared" si="1"/>
        <v>1425</v>
      </c>
    </row>
    <row r="101" spans="1:15">
      <c r="A101" s="221"/>
      <c r="B101" s="221" t="s">
        <v>320</v>
      </c>
      <c r="C101" s="221">
        <v>589</v>
      </c>
      <c r="D101" s="221">
        <v>656</v>
      </c>
      <c r="E101" s="221">
        <v>802</v>
      </c>
      <c r="F101" s="221">
        <v>831</v>
      </c>
      <c r="G101" s="221">
        <v>716</v>
      </c>
      <c r="H101" s="221">
        <v>816</v>
      </c>
      <c r="I101" s="221">
        <v>108</v>
      </c>
      <c r="J101" s="221">
        <v>232</v>
      </c>
      <c r="K101" s="221">
        <v>38</v>
      </c>
      <c r="L101" s="221">
        <v>324</v>
      </c>
      <c r="M101" s="221">
        <v>371</v>
      </c>
      <c r="N101" s="221">
        <v>280</v>
      </c>
      <c r="O101" s="222">
        <f t="shared" si="1"/>
        <v>5763</v>
      </c>
    </row>
    <row r="102" spans="1:15">
      <c r="A102" s="219">
        <v>2020</v>
      </c>
      <c r="B102" s="219" t="s">
        <v>319</v>
      </c>
      <c r="C102" s="219">
        <v>126</v>
      </c>
      <c r="D102" s="219">
        <v>21</v>
      </c>
      <c r="E102" s="219">
        <v>49</v>
      </c>
      <c r="F102" s="219">
        <v>32</v>
      </c>
      <c r="G102" s="219">
        <v>26</v>
      </c>
      <c r="H102" s="219">
        <v>29</v>
      </c>
      <c r="I102" s="219">
        <v>30</v>
      </c>
      <c r="J102" s="219">
        <v>20</v>
      </c>
      <c r="K102" s="219">
        <v>50</v>
      </c>
      <c r="L102" s="219">
        <v>41</v>
      </c>
      <c r="M102" s="219">
        <v>7</v>
      </c>
      <c r="N102" s="219">
        <v>13</v>
      </c>
      <c r="O102" s="220">
        <f t="shared" si="1"/>
        <v>444</v>
      </c>
    </row>
    <row r="103" spans="1:15">
      <c r="A103" s="221"/>
      <c r="B103" s="221" t="s">
        <v>320</v>
      </c>
      <c r="C103" s="221">
        <v>342</v>
      </c>
      <c r="D103" s="221">
        <v>130</v>
      </c>
      <c r="E103" s="221">
        <v>453</v>
      </c>
      <c r="F103" s="221">
        <v>328</v>
      </c>
      <c r="G103" s="221">
        <v>295</v>
      </c>
      <c r="H103" s="221">
        <v>439</v>
      </c>
      <c r="I103" s="221">
        <v>224</v>
      </c>
      <c r="J103" s="221">
        <v>648</v>
      </c>
      <c r="K103" s="221">
        <v>503</v>
      </c>
      <c r="L103" s="221">
        <v>422</v>
      </c>
      <c r="M103" s="221">
        <v>356</v>
      </c>
      <c r="N103" s="221">
        <v>218</v>
      </c>
      <c r="O103" s="222">
        <f t="shared" si="1"/>
        <v>4358</v>
      </c>
    </row>
    <row r="104" spans="1:15">
      <c r="A104" s="223">
        <v>2021</v>
      </c>
      <c r="B104" s="223" t="s">
        <v>319</v>
      </c>
      <c r="C104" s="224">
        <v>56</v>
      </c>
      <c r="D104" s="224">
        <v>47</v>
      </c>
      <c r="E104" s="224">
        <v>51</v>
      </c>
      <c r="F104" s="224">
        <v>57</v>
      </c>
      <c r="G104" s="224">
        <v>45</v>
      </c>
      <c r="H104" s="224">
        <v>82</v>
      </c>
      <c r="I104" s="224">
        <v>5</v>
      </c>
      <c r="J104" s="224">
        <v>27</v>
      </c>
      <c r="K104" s="224">
        <v>50</v>
      </c>
      <c r="L104" s="224">
        <v>10</v>
      </c>
      <c r="M104" s="224">
        <v>67</v>
      </c>
      <c r="N104" s="224">
        <v>2</v>
      </c>
      <c r="O104" s="220">
        <f t="shared" si="1"/>
        <v>499</v>
      </c>
    </row>
    <row r="105" spans="1:15">
      <c r="A105" s="225"/>
      <c r="B105" s="225" t="s">
        <v>320</v>
      </c>
      <c r="C105" s="226">
        <v>135</v>
      </c>
      <c r="D105" s="226">
        <v>260</v>
      </c>
      <c r="E105" s="226">
        <v>266</v>
      </c>
      <c r="F105" s="226">
        <v>273</v>
      </c>
      <c r="G105" s="226">
        <v>250</v>
      </c>
      <c r="H105" s="226">
        <v>414</v>
      </c>
      <c r="I105" s="226">
        <v>107</v>
      </c>
      <c r="J105" s="226">
        <v>464</v>
      </c>
      <c r="K105" s="226">
        <v>201</v>
      </c>
      <c r="L105" s="226">
        <v>104</v>
      </c>
      <c r="M105" s="226">
        <v>80</v>
      </c>
      <c r="N105" s="226">
        <v>122</v>
      </c>
      <c r="O105" s="222">
        <f t="shared" si="1"/>
        <v>2676</v>
      </c>
    </row>
  </sheetData>
  <pageMargins left="0.82708333333333295" right="0.196527777777778" top="0.15763888888888899" bottom="0.43333333333333302" header="0.511811023622047" footer="0"/>
  <pageSetup paperSize="9" orientation="portrait" horizontalDpi="300" verticalDpi="300"/>
  <headerFooter>
    <oddFooter>&amp;C&amp;"Consolas,Normal"&amp;8Terminal de Contenedores del Puerto de Bahía Blanca - T. S. P. Patagonia Norte S.A. -  Pcia. de Buenos Aires - República Argentina
Form.1034 - 22/11/00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0:AMI72"/>
  <sheetViews>
    <sheetView showGridLines="0" zoomScaleNormal="100" workbookViewId="0">
      <selection activeCell="N1" sqref="N1"/>
    </sheetView>
  </sheetViews>
  <sheetFormatPr baseColWidth="10" defaultColWidth="11.44140625" defaultRowHeight="13.2"/>
  <cols>
    <col min="1" max="1" width="14.44140625" style="6" customWidth="1"/>
    <col min="2" max="2" width="3.6640625" style="6" customWidth="1"/>
    <col min="3" max="3" width="4.109375" style="6" customWidth="1"/>
    <col min="4" max="4" width="4.44140625" style="6" customWidth="1"/>
    <col min="5" max="5" width="4.109375" style="6" customWidth="1"/>
    <col min="6" max="7" width="4.44140625" style="6" customWidth="1"/>
    <col min="8" max="8" width="3.88671875" style="6" customWidth="1"/>
    <col min="9" max="13" width="4.44140625" style="6" customWidth="1"/>
    <col min="14" max="14" width="8.33203125" style="6" customWidth="1"/>
    <col min="15" max="15" width="4.44140625" style="6" customWidth="1"/>
    <col min="16" max="16" width="8.6640625" style="6" customWidth="1"/>
    <col min="17" max="17" width="5.109375" style="6" customWidth="1"/>
    <col min="18" max="18" width="6.44140625" style="6" customWidth="1"/>
    <col min="19" max="19" width="6.88671875" style="6" customWidth="1"/>
    <col min="20" max="1023" width="11.44140625" style="6"/>
  </cols>
  <sheetData>
    <row r="10" spans="1:18">
      <c r="A10" s="9" t="s">
        <v>323</v>
      </c>
      <c r="B10" s="7"/>
      <c r="C10" s="7"/>
      <c r="D10" s="7"/>
      <c r="E10" s="7"/>
      <c r="F10" s="7"/>
      <c r="G10" s="7"/>
      <c r="H10" s="7"/>
      <c r="I10" s="12"/>
      <c r="J10" s="12"/>
      <c r="K10" s="12" t="str">
        <f>Principal!$C$13</f>
        <v>Datos al 31/12/2021</v>
      </c>
      <c r="L10" s="120"/>
      <c r="M10" s="120"/>
      <c r="N10" s="120"/>
      <c r="O10" s="120"/>
      <c r="P10" s="120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12"/>
      <c r="J11" s="12"/>
      <c r="K11" s="12"/>
      <c r="L11" s="12"/>
      <c r="M11" s="12"/>
      <c r="N11" s="12"/>
      <c r="O11" s="12"/>
      <c r="P11" s="12"/>
      <c r="Q11" s="12"/>
      <c r="R11" s="7"/>
    </row>
    <row r="12" spans="1:18">
      <c r="A12" s="11" t="s">
        <v>324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4" spans="1:18">
      <c r="A14" s="229" t="s">
        <v>208</v>
      </c>
      <c r="B14" s="229" t="s">
        <v>287</v>
      </c>
      <c r="C14" s="229" t="s">
        <v>288</v>
      </c>
      <c r="D14" s="229" t="s">
        <v>289</v>
      </c>
      <c r="E14" s="229" t="s">
        <v>290</v>
      </c>
      <c r="F14" s="229" t="s">
        <v>291</v>
      </c>
      <c r="G14" s="229" t="s">
        <v>292</v>
      </c>
      <c r="H14" s="229" t="s">
        <v>293</v>
      </c>
      <c r="I14" s="229" t="s">
        <v>294</v>
      </c>
      <c r="J14" s="229" t="s">
        <v>295</v>
      </c>
      <c r="K14" s="229" t="s">
        <v>296</v>
      </c>
      <c r="L14" s="229" t="s">
        <v>297</v>
      </c>
      <c r="M14" s="229" t="s">
        <v>298</v>
      </c>
      <c r="N14" s="230" t="s">
        <v>299</v>
      </c>
      <c r="O14" s="227"/>
      <c r="P14" s="231"/>
    </row>
    <row r="15" spans="1:18">
      <c r="A15" s="232" t="s">
        <v>277</v>
      </c>
      <c r="B15" s="232"/>
      <c r="C15" s="232"/>
      <c r="D15" s="232"/>
      <c r="E15" s="232"/>
      <c r="F15" s="232"/>
      <c r="G15" s="232">
        <v>1</v>
      </c>
      <c r="H15" s="232">
        <v>1</v>
      </c>
      <c r="I15" s="232"/>
      <c r="J15" s="232"/>
      <c r="K15" s="232"/>
      <c r="L15" s="232"/>
      <c r="M15" s="232"/>
      <c r="N15" s="233">
        <f>SUM(B15:M15)</f>
        <v>2</v>
      </c>
      <c r="O15" s="117"/>
      <c r="P15" s="234"/>
    </row>
    <row r="16" spans="1:18">
      <c r="A16" s="232" t="s">
        <v>211</v>
      </c>
      <c r="B16" s="232">
        <v>88</v>
      </c>
      <c r="C16" s="232">
        <v>23</v>
      </c>
      <c r="D16" s="232">
        <v>51</v>
      </c>
      <c r="E16" s="232">
        <v>92</v>
      </c>
      <c r="F16" s="232">
        <v>130</v>
      </c>
      <c r="G16" s="232">
        <v>148</v>
      </c>
      <c r="H16" s="232">
        <v>58</v>
      </c>
      <c r="I16" s="232">
        <v>111</v>
      </c>
      <c r="J16" s="232">
        <v>87</v>
      </c>
      <c r="K16" s="232">
        <v>45</v>
      </c>
      <c r="L16" s="232">
        <v>55</v>
      </c>
      <c r="M16" s="232">
        <v>45</v>
      </c>
      <c r="N16" s="233">
        <f>SUM(B16:M16)</f>
        <v>933</v>
      </c>
      <c r="O16" s="117"/>
      <c r="P16" s="234"/>
    </row>
    <row r="17" spans="1:16">
      <c r="A17" s="232" t="s">
        <v>212</v>
      </c>
      <c r="B17" s="232"/>
      <c r="C17" s="232"/>
      <c r="D17" s="232"/>
      <c r="E17" s="232"/>
      <c r="F17" s="232">
        <v>1</v>
      </c>
      <c r="G17" s="232"/>
      <c r="H17" s="232"/>
      <c r="I17" s="232"/>
      <c r="J17" s="232"/>
      <c r="K17" s="232"/>
      <c r="L17" s="232"/>
      <c r="M17" s="232"/>
      <c r="N17" s="233">
        <f t="shared" ref="N17:N39" si="0">SUM(B17:M17)</f>
        <v>1</v>
      </c>
      <c r="O17" s="117"/>
      <c r="P17" s="234"/>
    </row>
    <row r="18" spans="1:16">
      <c r="A18" s="232" t="s">
        <v>325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>
        <v>1</v>
      </c>
      <c r="M18" s="232">
        <v>1</v>
      </c>
      <c r="N18" s="233">
        <f t="shared" si="0"/>
        <v>2</v>
      </c>
      <c r="O18" s="117"/>
      <c r="P18" s="234"/>
    </row>
    <row r="19" spans="1:16">
      <c r="A19" s="232" t="s">
        <v>215</v>
      </c>
      <c r="B19" s="232"/>
      <c r="C19" s="232"/>
      <c r="D19" s="232"/>
      <c r="E19" s="232"/>
      <c r="F19" s="232">
        <v>4</v>
      </c>
      <c r="G19" s="232"/>
      <c r="H19" s="232"/>
      <c r="I19" s="232"/>
      <c r="J19" s="232">
        <v>8</v>
      </c>
      <c r="K19" s="232">
        <v>2</v>
      </c>
      <c r="L19" s="232"/>
      <c r="M19" s="232"/>
      <c r="N19" s="233">
        <f t="shared" si="0"/>
        <v>14</v>
      </c>
      <c r="O19" s="117"/>
      <c r="P19" s="234"/>
    </row>
    <row r="20" spans="1:16">
      <c r="A20" s="232" t="s">
        <v>216</v>
      </c>
      <c r="B20" s="232"/>
      <c r="C20" s="232"/>
      <c r="D20" s="232"/>
      <c r="E20" s="232"/>
      <c r="F20" s="232"/>
      <c r="G20" s="232"/>
      <c r="H20" s="232"/>
      <c r="I20" s="232">
        <v>20</v>
      </c>
      <c r="J20" s="232"/>
      <c r="K20" s="232"/>
      <c r="L20" s="232"/>
      <c r="M20" s="232"/>
      <c r="N20" s="233">
        <f t="shared" si="0"/>
        <v>20</v>
      </c>
      <c r="O20" s="117"/>
      <c r="P20" s="234"/>
    </row>
    <row r="21" spans="1:16">
      <c r="A21" s="232" t="s">
        <v>218</v>
      </c>
      <c r="B21" s="232">
        <v>20</v>
      </c>
      <c r="C21" s="232">
        <v>3</v>
      </c>
      <c r="D21" s="232">
        <v>7</v>
      </c>
      <c r="E21" s="232"/>
      <c r="F21" s="232">
        <v>7</v>
      </c>
      <c r="G21" s="232"/>
      <c r="H21" s="232"/>
      <c r="I21" s="232"/>
      <c r="J21" s="232"/>
      <c r="K21" s="232"/>
      <c r="L21" s="232"/>
      <c r="M21" s="232"/>
      <c r="N21" s="233">
        <f t="shared" si="0"/>
        <v>37</v>
      </c>
      <c r="O21" s="117"/>
      <c r="P21" s="234"/>
    </row>
    <row r="22" spans="1:16">
      <c r="A22" s="232" t="s">
        <v>219</v>
      </c>
      <c r="B22" s="232">
        <v>26</v>
      </c>
      <c r="C22" s="232"/>
      <c r="D22" s="232">
        <v>2</v>
      </c>
      <c r="E22" s="232"/>
      <c r="F22" s="232"/>
      <c r="G22" s="232">
        <v>1</v>
      </c>
      <c r="H22" s="232">
        <v>8</v>
      </c>
      <c r="I22" s="232">
        <v>29</v>
      </c>
      <c r="J22" s="232">
        <v>13</v>
      </c>
      <c r="K22" s="232">
        <v>13</v>
      </c>
      <c r="L22" s="232">
        <v>1</v>
      </c>
      <c r="M22" s="232">
        <v>12</v>
      </c>
      <c r="N22" s="233">
        <f t="shared" si="0"/>
        <v>105</v>
      </c>
      <c r="O22" s="117"/>
      <c r="P22" s="234"/>
    </row>
    <row r="23" spans="1:16">
      <c r="A23" s="232" t="s">
        <v>220</v>
      </c>
      <c r="B23" s="232">
        <v>20</v>
      </c>
      <c r="C23" s="232">
        <v>5</v>
      </c>
      <c r="D23" s="232">
        <v>8</v>
      </c>
      <c r="E23" s="232">
        <v>7</v>
      </c>
      <c r="F23" s="232">
        <v>13</v>
      </c>
      <c r="G23" s="232">
        <v>5</v>
      </c>
      <c r="H23" s="232"/>
      <c r="I23" s="232">
        <v>13</v>
      </c>
      <c r="J23" s="232">
        <v>11</v>
      </c>
      <c r="K23" s="232">
        <v>13</v>
      </c>
      <c r="L23" s="232">
        <v>21</v>
      </c>
      <c r="M23" s="232">
        <v>13</v>
      </c>
      <c r="N23" s="233">
        <f t="shared" si="0"/>
        <v>129</v>
      </c>
      <c r="O23" s="117"/>
      <c r="P23" s="234"/>
    </row>
    <row r="24" spans="1:16">
      <c r="A24" s="232" t="s">
        <v>222</v>
      </c>
      <c r="B24" s="232"/>
      <c r="C24" s="232">
        <v>3</v>
      </c>
      <c r="D24" s="232"/>
      <c r="E24" s="232"/>
      <c r="F24" s="232"/>
      <c r="G24" s="232">
        <v>12</v>
      </c>
      <c r="H24" s="232"/>
      <c r="I24" s="232"/>
      <c r="J24" s="232"/>
      <c r="K24" s="232"/>
      <c r="L24" s="232">
        <v>3</v>
      </c>
      <c r="M24" s="232"/>
      <c r="N24" s="233">
        <f t="shared" si="0"/>
        <v>18</v>
      </c>
      <c r="O24" s="117"/>
      <c r="P24" s="234"/>
    </row>
    <row r="25" spans="1:16">
      <c r="A25" s="232" t="s">
        <v>326</v>
      </c>
      <c r="B25" s="232"/>
      <c r="C25" s="232"/>
      <c r="D25" s="232"/>
      <c r="E25" s="232"/>
      <c r="F25" s="232"/>
      <c r="G25" s="232"/>
      <c r="H25" s="232"/>
      <c r="I25" s="232">
        <v>4</v>
      </c>
      <c r="J25" s="232"/>
      <c r="K25" s="232"/>
      <c r="L25" s="232"/>
      <c r="M25" s="232"/>
      <c r="N25" s="233">
        <f t="shared" si="0"/>
        <v>4</v>
      </c>
      <c r="O25" s="117"/>
      <c r="P25" s="234"/>
    </row>
    <row r="26" spans="1:16">
      <c r="A26" s="232" t="s">
        <v>225</v>
      </c>
      <c r="B26" s="232"/>
      <c r="C26" s="232"/>
      <c r="D26" s="232"/>
      <c r="E26" s="232"/>
      <c r="F26" s="232">
        <v>5</v>
      </c>
      <c r="G26" s="232">
        <v>8</v>
      </c>
      <c r="H26" s="232"/>
      <c r="I26" s="232"/>
      <c r="J26" s="232"/>
      <c r="K26" s="232"/>
      <c r="L26" s="232">
        <v>2</v>
      </c>
      <c r="M26" s="232"/>
      <c r="N26" s="233">
        <f t="shared" si="0"/>
        <v>15</v>
      </c>
      <c r="O26" s="117"/>
      <c r="P26" s="234"/>
    </row>
    <row r="27" spans="1:16">
      <c r="A27" s="232" t="s">
        <v>226</v>
      </c>
      <c r="B27" s="232"/>
      <c r="C27" s="232"/>
      <c r="D27" s="232"/>
      <c r="E27" s="232"/>
      <c r="F27" s="232">
        <v>2</v>
      </c>
      <c r="G27" s="232">
        <v>7</v>
      </c>
      <c r="H27" s="232"/>
      <c r="I27" s="232"/>
      <c r="J27" s="232"/>
      <c r="K27" s="232"/>
      <c r="L27" s="232"/>
      <c r="M27" s="232"/>
      <c r="N27" s="233">
        <f t="shared" si="0"/>
        <v>9</v>
      </c>
      <c r="O27" s="117"/>
      <c r="P27" s="234"/>
    </row>
    <row r="28" spans="1:16">
      <c r="A28" s="232" t="s">
        <v>279</v>
      </c>
      <c r="B28" s="232"/>
      <c r="C28" s="232"/>
      <c r="D28" s="232"/>
      <c r="E28" s="232"/>
      <c r="F28" s="232"/>
      <c r="G28" s="232">
        <v>16</v>
      </c>
      <c r="H28" s="232"/>
      <c r="I28" s="232"/>
      <c r="J28" s="232">
        <v>5</v>
      </c>
      <c r="K28" s="232">
        <v>6</v>
      </c>
      <c r="L28" s="232"/>
      <c r="M28" s="232"/>
      <c r="N28" s="233">
        <f t="shared" si="0"/>
        <v>27</v>
      </c>
      <c r="O28" s="117"/>
      <c r="P28" s="234"/>
    </row>
    <row r="29" spans="1:16">
      <c r="A29" s="232" t="s">
        <v>228</v>
      </c>
      <c r="B29" s="232"/>
      <c r="C29" s="232"/>
      <c r="D29" s="232">
        <v>5</v>
      </c>
      <c r="E29" s="232"/>
      <c r="F29" s="232"/>
      <c r="G29" s="232">
        <v>1</v>
      </c>
      <c r="H29" s="232"/>
      <c r="I29" s="232"/>
      <c r="J29" s="232"/>
      <c r="K29" s="232"/>
      <c r="L29" s="232"/>
      <c r="M29" s="232"/>
      <c r="N29" s="233">
        <f t="shared" si="0"/>
        <v>6</v>
      </c>
      <c r="O29" s="117"/>
      <c r="P29" s="234"/>
    </row>
    <row r="30" spans="1:16">
      <c r="A30" s="232" t="s">
        <v>230</v>
      </c>
      <c r="B30" s="232"/>
      <c r="C30" s="232"/>
      <c r="D30" s="232"/>
      <c r="E30" s="232">
        <v>4</v>
      </c>
      <c r="F30" s="232"/>
      <c r="G30" s="232"/>
      <c r="H30" s="232"/>
      <c r="I30" s="232"/>
      <c r="J30" s="232"/>
      <c r="K30" s="232"/>
      <c r="L30" s="232"/>
      <c r="M30" s="232"/>
      <c r="N30" s="233">
        <f t="shared" si="0"/>
        <v>4</v>
      </c>
      <c r="O30" s="117"/>
      <c r="P30" s="234"/>
    </row>
    <row r="31" spans="1:16">
      <c r="A31" s="232" t="s">
        <v>231</v>
      </c>
      <c r="B31" s="232"/>
      <c r="C31" s="232"/>
      <c r="D31" s="232"/>
      <c r="E31" s="232"/>
      <c r="F31" s="232"/>
      <c r="G31" s="232">
        <v>4</v>
      </c>
      <c r="H31" s="232"/>
      <c r="I31" s="232"/>
      <c r="J31" s="232"/>
      <c r="K31" s="232"/>
      <c r="L31" s="232"/>
      <c r="M31" s="232"/>
      <c r="N31" s="233">
        <f t="shared" si="0"/>
        <v>4</v>
      </c>
      <c r="O31" s="117"/>
      <c r="P31" s="234"/>
    </row>
    <row r="32" spans="1:16">
      <c r="A32" s="232" t="s">
        <v>232</v>
      </c>
      <c r="B32" s="232"/>
      <c r="C32" s="232"/>
      <c r="D32" s="232">
        <v>110</v>
      </c>
      <c r="E32" s="232"/>
      <c r="F32" s="232"/>
      <c r="G32" s="232">
        <v>3</v>
      </c>
      <c r="H32" s="232"/>
      <c r="I32" s="232"/>
      <c r="J32" s="232"/>
      <c r="K32" s="232"/>
      <c r="L32" s="232"/>
      <c r="M32" s="232"/>
      <c r="N32" s="233">
        <f t="shared" si="0"/>
        <v>113</v>
      </c>
      <c r="O32" s="117"/>
      <c r="P32" s="234"/>
    </row>
    <row r="33" spans="1:16">
      <c r="A33" s="232" t="s">
        <v>233</v>
      </c>
      <c r="B33" s="232">
        <v>4</v>
      </c>
      <c r="C33" s="232"/>
      <c r="D33" s="232">
        <v>1</v>
      </c>
      <c r="E33" s="232">
        <v>1</v>
      </c>
      <c r="F33" s="232">
        <v>3</v>
      </c>
      <c r="G33" s="232">
        <v>6</v>
      </c>
      <c r="H33" s="232">
        <v>1</v>
      </c>
      <c r="I33" s="232">
        <v>21</v>
      </c>
      <c r="J33" s="232">
        <v>8</v>
      </c>
      <c r="K33" s="232">
        <v>10</v>
      </c>
      <c r="L33" s="232">
        <v>3</v>
      </c>
      <c r="M33" s="232">
        <v>1</v>
      </c>
      <c r="N33" s="233">
        <f t="shared" si="0"/>
        <v>59</v>
      </c>
      <c r="O33" s="117"/>
      <c r="P33" s="234"/>
    </row>
    <row r="34" spans="1:16">
      <c r="A34" s="232" t="s">
        <v>234</v>
      </c>
      <c r="B34" s="232">
        <v>146</v>
      </c>
      <c r="C34" s="232">
        <v>72</v>
      </c>
      <c r="D34" s="232">
        <v>235</v>
      </c>
      <c r="E34" s="232">
        <v>112</v>
      </c>
      <c r="F34" s="232">
        <v>44</v>
      </c>
      <c r="G34" s="232">
        <v>142</v>
      </c>
      <c r="H34" s="232">
        <v>112</v>
      </c>
      <c r="I34" s="232">
        <v>246</v>
      </c>
      <c r="J34" s="232">
        <v>111</v>
      </c>
      <c r="K34" s="232">
        <v>84</v>
      </c>
      <c r="L34" s="232">
        <v>64</v>
      </c>
      <c r="M34" s="232">
        <v>26</v>
      </c>
      <c r="N34" s="233">
        <f t="shared" si="0"/>
        <v>1394</v>
      </c>
      <c r="O34" s="117"/>
      <c r="P34" s="234"/>
    </row>
    <row r="35" spans="1:16">
      <c r="A35" s="232" t="s">
        <v>235</v>
      </c>
      <c r="B35" s="232">
        <v>98</v>
      </c>
      <c r="C35" s="232">
        <v>35</v>
      </c>
      <c r="D35" s="232">
        <v>46</v>
      </c>
      <c r="E35" s="232">
        <v>109</v>
      </c>
      <c r="F35" s="232">
        <v>95</v>
      </c>
      <c r="G35" s="232">
        <v>79</v>
      </c>
      <c r="H35" s="232">
        <v>40</v>
      </c>
      <c r="I35" s="232">
        <v>211</v>
      </c>
      <c r="J35" s="232">
        <v>249</v>
      </c>
      <c r="K35" s="232">
        <v>147</v>
      </c>
      <c r="L35" s="232">
        <v>109</v>
      </c>
      <c r="M35" s="232">
        <v>118</v>
      </c>
      <c r="N35" s="233">
        <f t="shared" si="0"/>
        <v>1336</v>
      </c>
      <c r="O35" s="117"/>
      <c r="P35" s="234"/>
    </row>
    <row r="36" spans="1:16">
      <c r="A36" s="232" t="s">
        <v>236</v>
      </c>
      <c r="B36" s="232"/>
      <c r="C36" s="232">
        <v>10</v>
      </c>
      <c r="D36" s="232"/>
      <c r="E36" s="232">
        <v>5</v>
      </c>
      <c r="F36" s="232"/>
      <c r="G36" s="232"/>
      <c r="H36" s="232">
        <v>2</v>
      </c>
      <c r="I36" s="232"/>
      <c r="J36" s="232"/>
      <c r="K36" s="232"/>
      <c r="L36" s="232"/>
      <c r="M36" s="232"/>
      <c r="N36" s="233">
        <f t="shared" si="0"/>
        <v>17</v>
      </c>
      <c r="O36" s="117"/>
      <c r="P36" s="234"/>
    </row>
    <row r="37" spans="1:16">
      <c r="A37" s="232" t="s">
        <v>237</v>
      </c>
      <c r="B37" s="232">
        <v>7</v>
      </c>
      <c r="C37" s="232"/>
      <c r="D37" s="232">
        <v>10</v>
      </c>
      <c r="E37" s="232">
        <v>20</v>
      </c>
      <c r="F37" s="232">
        <v>12</v>
      </c>
      <c r="G37" s="232"/>
      <c r="H37" s="232">
        <v>10</v>
      </c>
      <c r="I37" s="232"/>
      <c r="J37" s="232">
        <v>10</v>
      </c>
      <c r="K37" s="232">
        <v>14</v>
      </c>
      <c r="L37" s="232"/>
      <c r="M37" s="232">
        <v>3</v>
      </c>
      <c r="N37" s="233">
        <f t="shared" si="0"/>
        <v>86</v>
      </c>
      <c r="O37" s="117"/>
      <c r="P37" s="234"/>
    </row>
    <row r="38" spans="1:16">
      <c r="A38" s="232" t="s">
        <v>238</v>
      </c>
      <c r="B38" s="232">
        <v>2</v>
      </c>
      <c r="C38" s="232"/>
      <c r="D38" s="232">
        <v>4</v>
      </c>
      <c r="E38" s="232"/>
      <c r="F38" s="232">
        <v>4</v>
      </c>
      <c r="G38" s="232"/>
      <c r="H38" s="232"/>
      <c r="I38" s="232"/>
      <c r="J38" s="232"/>
      <c r="K38" s="232"/>
      <c r="L38" s="232">
        <v>4</v>
      </c>
      <c r="M38" s="232"/>
      <c r="N38" s="233">
        <f t="shared" si="0"/>
        <v>14</v>
      </c>
      <c r="O38" s="117"/>
      <c r="P38" s="234"/>
    </row>
    <row r="39" spans="1:16">
      <c r="A39" s="219" t="s">
        <v>239</v>
      </c>
      <c r="B39" s="232">
        <v>33</v>
      </c>
      <c r="C39" s="219"/>
      <c r="D39" s="219">
        <v>22</v>
      </c>
      <c r="E39" s="219"/>
      <c r="F39" s="219"/>
      <c r="G39" s="219">
        <v>21</v>
      </c>
      <c r="H39" s="219">
        <v>20</v>
      </c>
      <c r="I39" s="219"/>
      <c r="J39" s="219"/>
      <c r="K39" s="219"/>
      <c r="L39" s="219"/>
      <c r="M39" s="219"/>
      <c r="N39" s="233">
        <f t="shared" si="0"/>
        <v>96</v>
      </c>
      <c r="O39" s="117"/>
      <c r="P39" s="234"/>
    </row>
    <row r="40" spans="1:16">
      <c r="A40" s="235" t="s">
        <v>240</v>
      </c>
      <c r="B40" s="235"/>
      <c r="C40" s="235"/>
      <c r="D40" s="235"/>
      <c r="E40" s="235"/>
      <c r="F40" s="235">
        <v>1</v>
      </c>
      <c r="G40" s="235"/>
      <c r="H40" s="235"/>
      <c r="I40" s="235"/>
      <c r="J40" s="235"/>
      <c r="K40" s="235"/>
      <c r="L40" s="235"/>
      <c r="M40" s="235"/>
      <c r="N40" s="236">
        <f>SUM(B40:M40)</f>
        <v>1</v>
      </c>
      <c r="O40" s="117"/>
      <c r="P40" s="234"/>
    </row>
    <row r="41" spans="1:16">
      <c r="A41" s="237" t="s">
        <v>327</v>
      </c>
      <c r="B41" s="237">
        <f t="shared" ref="B41:M41" si="1">SUM(B15:B40)</f>
        <v>444</v>
      </c>
      <c r="C41" s="237">
        <f t="shared" si="1"/>
        <v>151</v>
      </c>
      <c r="D41" s="237">
        <f t="shared" si="1"/>
        <v>501</v>
      </c>
      <c r="E41" s="237">
        <f t="shared" si="1"/>
        <v>350</v>
      </c>
      <c r="F41" s="237">
        <f t="shared" si="1"/>
        <v>321</v>
      </c>
      <c r="G41" s="237">
        <f t="shared" si="1"/>
        <v>454</v>
      </c>
      <c r="H41" s="237">
        <f t="shared" si="1"/>
        <v>252</v>
      </c>
      <c r="I41" s="237">
        <f t="shared" si="1"/>
        <v>655</v>
      </c>
      <c r="J41" s="237">
        <f t="shared" si="1"/>
        <v>502</v>
      </c>
      <c r="K41" s="237">
        <f t="shared" si="1"/>
        <v>334</v>
      </c>
      <c r="L41" s="237">
        <f t="shared" si="1"/>
        <v>263</v>
      </c>
      <c r="M41" s="237">
        <f>SUM(M15:M40)</f>
        <v>219</v>
      </c>
      <c r="N41" s="238">
        <f>SUM(B41:M41)</f>
        <v>4446</v>
      </c>
      <c r="O41" s="141"/>
      <c r="P41" s="234"/>
    </row>
    <row r="44" spans="1:16">
      <c r="A44" s="11" t="s">
        <v>328</v>
      </c>
      <c r="B44" s="7"/>
      <c r="C44" s="7"/>
      <c r="D44" s="7"/>
      <c r="E44" s="7"/>
      <c r="F44" s="7"/>
      <c r="G44" s="7"/>
      <c r="H44" s="7"/>
      <c r="I44" s="7"/>
      <c r="J44" s="7"/>
      <c r="K44" s="7"/>
    </row>
    <row r="46" spans="1:16">
      <c r="A46" s="239" t="s">
        <v>208</v>
      </c>
      <c r="B46" s="239" t="s">
        <v>287</v>
      </c>
      <c r="C46" s="239" t="s">
        <v>288</v>
      </c>
      <c r="D46" s="239" t="s">
        <v>289</v>
      </c>
      <c r="E46" s="239" t="s">
        <v>290</v>
      </c>
      <c r="F46" s="239" t="s">
        <v>291</v>
      </c>
      <c r="G46" s="239" t="s">
        <v>292</v>
      </c>
      <c r="H46" s="239" t="s">
        <v>293</v>
      </c>
      <c r="I46" s="239" t="s">
        <v>294</v>
      </c>
      <c r="J46" s="239" t="s">
        <v>295</v>
      </c>
      <c r="K46" s="239" t="s">
        <v>296</v>
      </c>
      <c r="L46" s="239" t="s">
        <v>297</v>
      </c>
      <c r="M46" s="239" t="s">
        <v>298</v>
      </c>
      <c r="N46" s="240" t="s">
        <v>299</v>
      </c>
    </row>
    <row r="47" spans="1:16">
      <c r="A47" s="232" t="s">
        <v>277</v>
      </c>
      <c r="B47" s="232"/>
      <c r="C47" s="232"/>
      <c r="D47" s="232"/>
      <c r="E47" s="232"/>
      <c r="F47" s="232"/>
      <c r="G47" s="232">
        <v>2</v>
      </c>
      <c r="H47" s="232"/>
      <c r="I47" s="232">
        <v>1</v>
      </c>
      <c r="J47" s="232"/>
      <c r="K47" s="232"/>
      <c r="L47" s="232"/>
      <c r="M47" s="232"/>
      <c r="N47" s="233">
        <f>SUM(B47:M47)</f>
        <v>3</v>
      </c>
    </row>
    <row r="48" spans="1:16">
      <c r="A48" s="232" t="s">
        <v>211</v>
      </c>
      <c r="B48" s="232">
        <v>44</v>
      </c>
      <c r="C48" s="232">
        <v>91</v>
      </c>
      <c r="D48" s="232">
        <v>85</v>
      </c>
      <c r="E48" s="232">
        <v>87</v>
      </c>
      <c r="F48" s="232">
        <v>82</v>
      </c>
      <c r="G48" s="232">
        <v>49</v>
      </c>
      <c r="H48" s="232"/>
      <c r="I48" s="232">
        <v>94</v>
      </c>
      <c r="J48" s="232"/>
      <c r="K48" s="232"/>
      <c r="L48" s="232"/>
      <c r="M48" s="232"/>
      <c r="N48" s="233">
        <f>SUM(B48:M48)</f>
        <v>532</v>
      </c>
    </row>
    <row r="49" spans="1:14">
      <c r="A49" s="232" t="s">
        <v>213</v>
      </c>
      <c r="B49" s="232">
        <v>2</v>
      </c>
      <c r="C49" s="232">
        <v>1</v>
      </c>
      <c r="D49" s="232">
        <v>1</v>
      </c>
      <c r="E49" s="232">
        <v>1</v>
      </c>
      <c r="F49" s="232">
        <v>1</v>
      </c>
      <c r="G49" s="232">
        <v>1</v>
      </c>
      <c r="H49" s="232"/>
      <c r="I49" s="232">
        <v>2</v>
      </c>
      <c r="J49" s="232">
        <v>3</v>
      </c>
      <c r="K49" s="232">
        <v>2</v>
      </c>
      <c r="L49" s="232">
        <v>1</v>
      </c>
      <c r="M49" s="232"/>
      <c r="N49" s="233">
        <f t="shared" ref="N49:N70" si="2">SUM(B49:M49)</f>
        <v>15</v>
      </c>
    </row>
    <row r="50" spans="1:14">
      <c r="A50" s="232" t="s">
        <v>216</v>
      </c>
      <c r="B50" s="232"/>
      <c r="C50" s="232"/>
      <c r="D50" s="232"/>
      <c r="E50" s="232"/>
      <c r="F50" s="232"/>
      <c r="G50" s="232">
        <v>13</v>
      </c>
      <c r="H50" s="232"/>
      <c r="I50" s="232"/>
      <c r="J50" s="232"/>
      <c r="K50" s="232"/>
      <c r="L50" s="232"/>
      <c r="M50" s="232"/>
      <c r="N50" s="233">
        <f t="shared" si="2"/>
        <v>13</v>
      </c>
    </row>
    <row r="51" spans="1:14">
      <c r="A51" s="232" t="s">
        <v>217</v>
      </c>
      <c r="B51" s="232"/>
      <c r="C51" s="232"/>
      <c r="D51" s="232"/>
      <c r="E51" s="232"/>
      <c r="F51" s="232">
        <v>9</v>
      </c>
      <c r="G51" s="232"/>
      <c r="H51" s="232">
        <v>10</v>
      </c>
      <c r="I51" s="232"/>
      <c r="J51" s="232"/>
      <c r="K51" s="232">
        <v>12</v>
      </c>
      <c r="L51" s="232">
        <v>28</v>
      </c>
      <c r="M51" s="232">
        <v>15</v>
      </c>
      <c r="N51" s="233">
        <f t="shared" si="2"/>
        <v>74</v>
      </c>
    </row>
    <row r="52" spans="1:14">
      <c r="A52" s="232" t="s">
        <v>329</v>
      </c>
      <c r="B52" s="232"/>
      <c r="C52" s="232"/>
      <c r="D52" s="232"/>
      <c r="E52" s="232"/>
      <c r="F52" s="232"/>
      <c r="G52" s="232">
        <v>15</v>
      </c>
      <c r="H52" s="232"/>
      <c r="I52" s="232">
        <v>15</v>
      </c>
      <c r="J52" s="232"/>
      <c r="K52" s="232"/>
      <c r="L52" s="232"/>
      <c r="M52" s="232"/>
      <c r="N52" s="233">
        <f t="shared" si="2"/>
        <v>30</v>
      </c>
    </row>
    <row r="53" spans="1:14">
      <c r="A53" s="232" t="s">
        <v>219</v>
      </c>
      <c r="B53" s="232">
        <v>19</v>
      </c>
      <c r="C53" s="232">
        <v>23</v>
      </c>
      <c r="D53" s="232"/>
      <c r="E53" s="232"/>
      <c r="F53" s="232">
        <v>15</v>
      </c>
      <c r="G53" s="232">
        <v>8</v>
      </c>
      <c r="H53" s="232"/>
      <c r="I53" s="232"/>
      <c r="J53" s="232"/>
      <c r="K53" s="232"/>
      <c r="L53" s="232"/>
      <c r="M53" s="232"/>
      <c r="N53" s="233">
        <f t="shared" si="2"/>
        <v>65</v>
      </c>
    </row>
    <row r="54" spans="1:14">
      <c r="A54" s="232" t="s">
        <v>220</v>
      </c>
      <c r="B54" s="232">
        <v>8</v>
      </c>
      <c r="C54" s="232">
        <v>29</v>
      </c>
      <c r="D54" s="232">
        <v>11</v>
      </c>
      <c r="E54" s="232">
        <v>22</v>
      </c>
      <c r="F54" s="232">
        <v>8</v>
      </c>
      <c r="G54" s="232">
        <v>22</v>
      </c>
      <c r="H54" s="232"/>
      <c r="I54" s="232"/>
      <c r="J54" s="232"/>
      <c r="K54" s="232"/>
      <c r="L54" s="232"/>
      <c r="M54" s="232"/>
      <c r="N54" s="233">
        <f t="shared" si="2"/>
        <v>100</v>
      </c>
    </row>
    <row r="55" spans="1:14">
      <c r="A55" s="232" t="s">
        <v>330</v>
      </c>
      <c r="B55" s="232"/>
      <c r="C55" s="232"/>
      <c r="D55" s="232"/>
      <c r="E55" s="232">
        <v>1</v>
      </c>
      <c r="F55" s="232"/>
      <c r="G55" s="232"/>
      <c r="H55" s="232"/>
      <c r="I55" s="232"/>
      <c r="J55" s="232"/>
      <c r="K55" s="232"/>
      <c r="L55" s="232"/>
      <c r="M55" s="232"/>
      <c r="N55" s="233">
        <f t="shared" si="2"/>
        <v>1</v>
      </c>
    </row>
    <row r="56" spans="1:14">
      <c r="A56" s="232" t="s">
        <v>222</v>
      </c>
      <c r="B56" s="232"/>
      <c r="C56" s="232">
        <v>6</v>
      </c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N56" s="233">
        <f t="shared" si="2"/>
        <v>6</v>
      </c>
    </row>
    <row r="57" spans="1:14">
      <c r="A57" s="232" t="s">
        <v>331</v>
      </c>
      <c r="B57" s="232"/>
      <c r="C57" s="232"/>
      <c r="D57" s="232"/>
      <c r="E57" s="232">
        <v>8</v>
      </c>
      <c r="F57" s="232"/>
      <c r="G57" s="232"/>
      <c r="H57" s="232"/>
      <c r="I57" s="232"/>
      <c r="J57" s="232"/>
      <c r="K57" s="232"/>
      <c r="L57" s="232"/>
      <c r="M57" s="232"/>
      <c r="N57" s="233">
        <f t="shared" si="2"/>
        <v>8</v>
      </c>
    </row>
    <row r="58" spans="1:14">
      <c r="A58" s="232" t="s">
        <v>332</v>
      </c>
      <c r="B58" s="232"/>
      <c r="C58" s="232"/>
      <c r="D58" s="232"/>
      <c r="E58" s="232"/>
      <c r="F58" s="232">
        <v>1</v>
      </c>
      <c r="G58" s="232"/>
      <c r="H58" s="232"/>
      <c r="I58" s="232"/>
      <c r="J58" s="232"/>
      <c r="K58" s="232"/>
      <c r="L58" s="232"/>
      <c r="M58" s="232"/>
      <c r="N58" s="233">
        <f t="shared" si="2"/>
        <v>1</v>
      </c>
    </row>
    <row r="59" spans="1:14">
      <c r="A59" s="232" t="s">
        <v>225</v>
      </c>
      <c r="B59" s="232"/>
      <c r="C59" s="232">
        <v>3</v>
      </c>
      <c r="D59" s="232"/>
      <c r="E59" s="232"/>
      <c r="F59" s="232">
        <v>2</v>
      </c>
      <c r="G59" s="232"/>
      <c r="H59" s="232"/>
      <c r="I59" s="232"/>
      <c r="J59" s="232"/>
      <c r="K59" s="232">
        <v>1</v>
      </c>
      <c r="L59" s="232"/>
      <c r="M59" s="232"/>
      <c r="N59" s="233">
        <f t="shared" si="2"/>
        <v>6</v>
      </c>
    </row>
    <row r="60" spans="1:14">
      <c r="A60" s="232" t="s">
        <v>227</v>
      </c>
      <c r="B60" s="232"/>
      <c r="C60" s="232"/>
      <c r="D60" s="232"/>
      <c r="E60" s="232"/>
      <c r="F60" s="232">
        <v>10</v>
      </c>
      <c r="G60" s="232"/>
      <c r="H60" s="232"/>
      <c r="I60" s="232">
        <v>11</v>
      </c>
      <c r="J60" s="232">
        <v>6</v>
      </c>
      <c r="K60" s="232"/>
      <c r="L60" s="232"/>
      <c r="M60" s="232"/>
      <c r="N60" s="233">
        <f t="shared" si="2"/>
        <v>27</v>
      </c>
    </row>
    <row r="61" spans="1:14">
      <c r="A61" s="232" t="s">
        <v>228</v>
      </c>
      <c r="B61" s="232"/>
      <c r="C61" s="232"/>
      <c r="D61" s="232"/>
      <c r="E61" s="232"/>
      <c r="F61" s="232"/>
      <c r="G61" s="232">
        <v>9</v>
      </c>
      <c r="H61" s="232">
        <v>2</v>
      </c>
      <c r="I61" s="232"/>
      <c r="J61" s="232"/>
      <c r="K61" s="232"/>
      <c r="L61" s="232"/>
      <c r="M61" s="232"/>
      <c r="N61" s="233">
        <f t="shared" si="2"/>
        <v>11</v>
      </c>
    </row>
    <row r="62" spans="1:14">
      <c r="A62" s="232" t="s">
        <v>229</v>
      </c>
      <c r="B62" s="232"/>
      <c r="C62" s="232"/>
      <c r="D62" s="232"/>
      <c r="E62" s="232"/>
      <c r="F62" s="232"/>
      <c r="G62" s="232"/>
      <c r="H62" s="232">
        <v>5</v>
      </c>
      <c r="I62" s="232"/>
      <c r="J62" s="232"/>
      <c r="K62" s="232"/>
      <c r="L62" s="232"/>
      <c r="M62" s="232"/>
      <c r="N62" s="233">
        <f t="shared" si="2"/>
        <v>5</v>
      </c>
    </row>
    <row r="63" spans="1:14">
      <c r="A63" s="232" t="s">
        <v>231</v>
      </c>
      <c r="B63" s="232"/>
      <c r="C63" s="232"/>
      <c r="D63" s="232"/>
      <c r="E63" s="232"/>
      <c r="F63" s="232"/>
      <c r="G63" s="232">
        <v>1</v>
      </c>
      <c r="H63" s="232">
        <v>1</v>
      </c>
      <c r="I63" s="232">
        <v>3</v>
      </c>
      <c r="J63" s="232"/>
      <c r="K63" s="232"/>
      <c r="L63" s="232"/>
      <c r="M63" s="232"/>
      <c r="N63" s="233">
        <f t="shared" si="2"/>
        <v>5</v>
      </c>
    </row>
    <row r="64" spans="1:14">
      <c r="A64" s="232" t="s">
        <v>232</v>
      </c>
      <c r="B64" s="232"/>
      <c r="C64" s="232">
        <v>3</v>
      </c>
      <c r="D64" s="232"/>
      <c r="E64" s="232"/>
      <c r="F64" s="232"/>
      <c r="G64" s="232">
        <v>1</v>
      </c>
      <c r="H64" s="232"/>
      <c r="I64" s="232">
        <v>1</v>
      </c>
      <c r="J64" s="232"/>
      <c r="K64" s="232"/>
      <c r="L64" s="232"/>
      <c r="M64" s="232"/>
      <c r="N64" s="233">
        <f t="shared" si="2"/>
        <v>5</v>
      </c>
    </row>
    <row r="65" spans="1:14">
      <c r="A65" s="232" t="s">
        <v>233</v>
      </c>
      <c r="B65" s="232">
        <v>2</v>
      </c>
      <c r="C65" s="232">
        <v>1</v>
      </c>
      <c r="D65" s="232">
        <v>2</v>
      </c>
      <c r="E65" s="232">
        <v>2</v>
      </c>
      <c r="F65" s="232">
        <v>5</v>
      </c>
      <c r="G65" s="232">
        <v>26</v>
      </c>
      <c r="H65" s="232">
        <v>2</v>
      </c>
      <c r="I65" s="232">
        <v>2</v>
      </c>
      <c r="J65" s="232">
        <v>1</v>
      </c>
      <c r="K65" s="232">
        <v>6</v>
      </c>
      <c r="L65" s="232">
        <v>18</v>
      </c>
      <c r="M65" s="232">
        <v>10</v>
      </c>
      <c r="N65" s="233">
        <f t="shared" si="2"/>
        <v>77</v>
      </c>
    </row>
    <row r="66" spans="1:14">
      <c r="A66" s="232" t="s">
        <v>333</v>
      </c>
      <c r="B66" s="232"/>
      <c r="C66" s="232">
        <v>104</v>
      </c>
      <c r="D66" s="232">
        <v>156</v>
      </c>
      <c r="E66" s="232">
        <v>100</v>
      </c>
      <c r="F66" s="232">
        <v>68</v>
      </c>
      <c r="G66" s="232">
        <v>148</v>
      </c>
      <c r="H66" s="232">
        <v>55</v>
      </c>
      <c r="I66" s="232">
        <v>120</v>
      </c>
      <c r="J66" s="232">
        <v>110</v>
      </c>
      <c r="K66" s="232">
        <v>14</v>
      </c>
      <c r="L66" s="232">
        <v>20</v>
      </c>
      <c r="M66" s="232">
        <v>50</v>
      </c>
      <c r="N66" s="233">
        <f t="shared" si="2"/>
        <v>945</v>
      </c>
    </row>
    <row r="67" spans="1:14">
      <c r="A67" s="232" t="s">
        <v>235</v>
      </c>
      <c r="B67" s="232">
        <v>25</v>
      </c>
      <c r="C67" s="232">
        <v>21</v>
      </c>
      <c r="D67" s="232">
        <v>12</v>
      </c>
      <c r="E67" s="232">
        <v>76</v>
      </c>
      <c r="F67" s="232">
        <v>66</v>
      </c>
      <c r="G67" s="232">
        <v>154</v>
      </c>
      <c r="H67" s="232">
        <v>37</v>
      </c>
      <c r="I67" s="232">
        <v>224</v>
      </c>
      <c r="J67" s="232">
        <v>79</v>
      </c>
      <c r="K67" s="232">
        <v>71</v>
      </c>
      <c r="L67" s="232">
        <v>4</v>
      </c>
      <c r="M67" s="232">
        <v>49</v>
      </c>
      <c r="N67" s="233">
        <f t="shared" si="2"/>
        <v>818</v>
      </c>
    </row>
    <row r="68" spans="1:14">
      <c r="A68" s="232" t="s">
        <v>237</v>
      </c>
      <c r="B68" s="232">
        <v>10</v>
      </c>
      <c r="C68" s="232">
        <v>3</v>
      </c>
      <c r="D68" s="232">
        <v>3</v>
      </c>
      <c r="E68" s="232">
        <v>11</v>
      </c>
      <c r="F68" s="232"/>
      <c r="G68" s="232">
        <v>13</v>
      </c>
      <c r="H68" s="232"/>
      <c r="I68" s="232">
        <v>13</v>
      </c>
      <c r="J68" s="232"/>
      <c r="K68" s="232">
        <v>10</v>
      </c>
      <c r="L68" s="232">
        <v>3</v>
      </c>
      <c r="M68" s="232"/>
      <c r="N68" s="233">
        <f t="shared" si="2"/>
        <v>66</v>
      </c>
    </row>
    <row r="69" spans="1:14">
      <c r="A69" s="232" t="s">
        <v>340</v>
      </c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>
        <v>3</v>
      </c>
      <c r="M69" s="232"/>
      <c r="N69" s="233">
        <f t="shared" si="2"/>
        <v>3</v>
      </c>
    </row>
    <row r="70" spans="1:14">
      <c r="A70" s="232" t="s">
        <v>334</v>
      </c>
      <c r="B70" s="232"/>
      <c r="C70" s="232">
        <v>6</v>
      </c>
      <c r="D70" s="232">
        <v>1</v>
      </c>
      <c r="E70" s="232"/>
      <c r="F70" s="232">
        <v>2</v>
      </c>
      <c r="G70" s="232">
        <v>3</v>
      </c>
      <c r="H70" s="232"/>
      <c r="I70" s="232">
        <v>4</v>
      </c>
      <c r="J70" s="232">
        <v>2</v>
      </c>
      <c r="K70" s="232"/>
      <c r="L70" s="232"/>
      <c r="M70" s="232"/>
      <c r="N70" s="233">
        <f t="shared" si="2"/>
        <v>18</v>
      </c>
    </row>
    <row r="71" spans="1:14">
      <c r="A71" s="235" t="s">
        <v>239</v>
      </c>
      <c r="B71" s="235">
        <v>25</v>
      </c>
      <c r="C71" s="235">
        <v>16</v>
      </c>
      <c r="D71" s="235">
        <v>38</v>
      </c>
      <c r="E71" s="235">
        <v>22</v>
      </c>
      <c r="F71" s="235">
        <v>26</v>
      </c>
      <c r="G71" s="235">
        <v>31</v>
      </c>
      <c r="H71" s="235"/>
      <c r="I71" s="235"/>
      <c r="J71" s="235"/>
      <c r="K71" s="235"/>
      <c r="L71" s="235"/>
      <c r="M71" s="235"/>
      <c r="N71" s="236">
        <f>SUM(B71:M71)</f>
        <v>158</v>
      </c>
    </row>
    <row r="72" spans="1:14">
      <c r="A72" s="237" t="s">
        <v>327</v>
      </c>
      <c r="B72" s="237">
        <f t="shared" ref="B72:M72" si="3">SUM(B47:B71)</f>
        <v>135</v>
      </c>
      <c r="C72" s="237">
        <f t="shared" si="3"/>
        <v>307</v>
      </c>
      <c r="D72" s="237">
        <f t="shared" si="3"/>
        <v>309</v>
      </c>
      <c r="E72" s="237">
        <f t="shared" si="3"/>
        <v>330</v>
      </c>
      <c r="F72" s="237">
        <f t="shared" si="3"/>
        <v>295</v>
      </c>
      <c r="G72" s="237">
        <f t="shared" si="3"/>
        <v>496</v>
      </c>
      <c r="H72" s="237">
        <f t="shared" si="3"/>
        <v>112</v>
      </c>
      <c r="I72" s="237">
        <f t="shared" si="3"/>
        <v>490</v>
      </c>
      <c r="J72" s="237">
        <f t="shared" si="3"/>
        <v>201</v>
      </c>
      <c r="K72" s="237">
        <f t="shared" si="3"/>
        <v>116</v>
      </c>
      <c r="L72" s="237">
        <f t="shared" si="3"/>
        <v>77</v>
      </c>
      <c r="M72" s="237">
        <f t="shared" si="3"/>
        <v>124</v>
      </c>
      <c r="N72" s="238">
        <f>SUM(B72:M72)</f>
        <v>2992</v>
      </c>
    </row>
  </sheetData>
  <pageMargins left="0.74791666666666701" right="0.35416666666666702" top="0.39374999999999999" bottom="0.39374999999999999" header="0.511811023622047" footer="0"/>
  <pageSetup paperSize="9" orientation="portrait" horizontalDpi="300" verticalDpi="300"/>
  <headerFooter>
    <oddFooter>&amp;C&amp;"Consolas,Normal"&amp;8Terminal de Contenedores del Puerto de Bahía Blanca - T. S. P. Patagonia Norte S.A. -  Pcia. de Buenos Aires - República Argentina
Form.1034 - 22/11/00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16</vt:i4>
      </vt:variant>
    </vt:vector>
  </HeadingPairs>
  <TitlesOfParts>
    <vt:vector size="25" baseType="lpstr">
      <vt:lpstr>Principal</vt:lpstr>
      <vt:lpstr>movimiento</vt:lpstr>
      <vt:lpstr>exportad</vt:lpstr>
      <vt:lpstr>importad</vt:lpstr>
      <vt:lpstr>esp y dest</vt:lpstr>
      <vt:lpstr>esp x dest</vt:lpstr>
      <vt:lpstr>tons x temp</vt:lpstr>
      <vt:lpstr>conts x temp</vt:lpstr>
      <vt:lpstr>conts x mes x esp</vt:lpstr>
      <vt:lpstr>'conts x mes x esp'!Área_de_impresión</vt:lpstr>
      <vt:lpstr>'conts x temp'!Área_de_impresión</vt:lpstr>
      <vt:lpstr>'esp x dest'!Área_de_impresión</vt:lpstr>
      <vt:lpstr>'esp y dest'!Área_de_impresión</vt:lpstr>
      <vt:lpstr>movimiento!Área_de_impresión</vt:lpstr>
      <vt:lpstr>Principal!Área_de_impresión</vt:lpstr>
      <vt:lpstr>'tons x temp'!Área_de_impresión</vt:lpstr>
      <vt:lpstr>movimiento!Excel_BuiltIn__FilterDatabase_2</vt:lpstr>
      <vt:lpstr>importad!Excel_BuiltIn__FilterDatabase_4</vt:lpstr>
      <vt:lpstr>Excel_BuiltIn__FilterDatabase_4</vt:lpstr>
      <vt:lpstr>'conts x mes x esp'!Títulos_a_imprimir</vt:lpstr>
      <vt:lpstr>'conts x temp'!Títulos_a_imprimir</vt:lpstr>
      <vt:lpstr>'esp x dest'!Títulos_a_imprimir</vt:lpstr>
      <vt:lpstr>'esp y dest'!Títulos_a_imprimir</vt:lpstr>
      <vt:lpstr>movimiento!Títulos_a_imprimir</vt:lpstr>
      <vt:lpstr>'tons x temp'!Títulos_a_imprimir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</dc:creator>
  <cp:keywords/>
  <dc:description/>
  <cp:lastModifiedBy>Daniel Sancho</cp:lastModifiedBy>
  <cp:revision>2</cp:revision>
  <dcterms:created xsi:type="dcterms:W3CDTF">2009-06-16T16:27:00Z</dcterms:created>
  <dcterms:modified xsi:type="dcterms:W3CDTF">2022-01-03T13:59:50Z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  <property fmtid="{D5CDD505-2E9C-101B-9397-08002B2CF9AE}" pid="3" name="KSOProductBuildVer">
    <vt:lpwstr>11274됞-10.1.0.5672</vt:lpwstr>
  </property>
</Properties>
</file>