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831/datos/"/>
    </mc:Choice>
  </mc:AlternateContent>
  <xr:revisionPtr revIDLastSave="2900" documentId="14_{D2070067-4F8D-4110-B6E6-2A153CB906F3}" xr6:coauthVersionLast="47" xr6:coauthVersionMax="47" xr10:uidLastSave="{5561B3B6-2E4A-48B9-B1DA-200D0B17C9A0}"/>
  <bookViews>
    <workbookView xWindow="-120" yWindow="-163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&amp; manzanas" sheetId="7" r:id="rId4"/>
    <sheet name="especies y destinos" sheetId="5" r:id="rId5"/>
    <sheet name="esp x destino" sheetId="6" r:id="rId6"/>
  </sheets>
  <definedNames>
    <definedName name="_xlnm.Print_Area" localSheetId="1">Buques!$B$1:$H$67</definedName>
    <definedName name="_xlnm.Print_Area" localSheetId="5">'esp x destino'!$B$1:$J$151</definedName>
    <definedName name="_xlnm.Print_Area" localSheetId="4">'especies y destinos'!$B$1:$I$100</definedName>
    <definedName name="_xlnm.Print_Area" localSheetId="0">Principal!$A$1:$G$58</definedName>
    <definedName name="Excel_BuiltIn__FilterDatabase" localSheetId="1">Buques!$B$13:$H$67</definedName>
    <definedName name="Excel_BuiltIn__FilterDatabase" localSheetId="2">exportadores!$B$13:$E$88</definedName>
    <definedName name="Excel_BuiltIn__FilterDatabase" localSheetId="3">'peras &amp; manzanas'!$B$13:$E$50</definedName>
    <definedName name="Excel_BuiltIn__FilterDatabase_2">Buques!$B$13:$H$67</definedName>
    <definedName name="Excel_BuiltIn__FilterDatabase_3" localSheetId="3">'peras &amp; manzanas'!$B$13:$F$13</definedName>
    <definedName name="Excel_BuiltIn__FilterDatabase_3">exportadores!$B$13:$F$13</definedName>
    <definedName name="Excel_BuiltIn__FilterDatabase_4">#REF!</definedName>
    <definedName name="Excel_BuiltIn__FilterDatabase_6">'esp x destino'!$B$15:$J$151</definedName>
    <definedName name="_xlnm.Print_Titles" localSheetId="1">Buques!$1:$13</definedName>
    <definedName name="_xlnm.Print_Titles" localSheetId="5">'esp x destino'!$1:$15</definedName>
    <definedName name="_xlnm.Print_Titles" localSheetId="4">'especies y destinos'!$45:$46</definedName>
    <definedName name="_xlnm.Print_Titles" localSheetId="2">exportadores!$1:$13</definedName>
    <definedName name="_xlnm.Print_Titles" localSheetId="3">'peras &amp; manzanas'!$1:$13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49" i="6" l="1"/>
  <c r="J147" i="6"/>
  <c r="J146" i="6"/>
  <c r="J145" i="6"/>
  <c r="J144" i="6"/>
  <c r="J142" i="6"/>
  <c r="J140" i="6"/>
  <c r="J139" i="6"/>
  <c r="J138" i="6"/>
  <c r="J136" i="6"/>
  <c r="J135" i="6"/>
  <c r="J134" i="6"/>
  <c r="J133" i="6"/>
  <c r="J131" i="6"/>
  <c r="J130" i="6"/>
  <c r="J129" i="6"/>
  <c r="J128" i="6"/>
  <c r="J127" i="6"/>
  <c r="J126" i="6"/>
  <c r="J125" i="6"/>
  <c r="J124" i="6"/>
  <c r="J123" i="6"/>
  <c r="J122" i="6"/>
  <c r="J121" i="6"/>
  <c r="J120" i="6"/>
  <c r="J118" i="6"/>
  <c r="J117" i="6"/>
  <c r="J114" i="6"/>
  <c r="J113" i="6"/>
  <c r="J112" i="6"/>
  <c r="J110" i="6"/>
  <c r="J109" i="6"/>
  <c r="J108" i="6"/>
  <c r="J107" i="6"/>
  <c r="J106" i="6"/>
  <c r="J104" i="6"/>
  <c r="J103" i="6"/>
  <c r="J101" i="6"/>
  <c r="J100" i="6"/>
  <c r="J99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6" i="6"/>
  <c r="J75" i="6"/>
  <c r="J74" i="6"/>
  <c r="J73" i="6"/>
  <c r="J72" i="6"/>
  <c r="J70" i="6"/>
  <c r="J69" i="6"/>
  <c r="J68" i="6"/>
  <c r="J67" i="6"/>
  <c r="J66" i="6"/>
  <c r="J65" i="6"/>
  <c r="J63" i="6"/>
  <c r="J61" i="6"/>
  <c r="J60" i="6"/>
  <c r="J59" i="6"/>
  <c r="J56" i="6"/>
  <c r="J54" i="6"/>
  <c r="J53" i="6"/>
  <c r="J52" i="6"/>
  <c r="J51" i="6"/>
  <c r="J50" i="6"/>
  <c r="J49" i="6"/>
  <c r="J48" i="6"/>
  <c r="J44" i="6"/>
  <c r="J42" i="6"/>
  <c r="J41" i="6"/>
  <c r="J39" i="6"/>
  <c r="J38" i="6"/>
  <c r="J37" i="6"/>
  <c r="J36" i="6"/>
  <c r="J34" i="6"/>
  <c r="J33" i="6"/>
  <c r="J31" i="6"/>
  <c r="J30" i="6"/>
  <c r="J29" i="6"/>
  <c r="J28" i="6"/>
  <c r="J27" i="6"/>
  <c r="J25" i="6"/>
  <c r="J24" i="6"/>
  <c r="J22" i="6"/>
  <c r="J21" i="6"/>
  <c r="J19" i="6"/>
  <c r="I57" i="5"/>
  <c r="I98" i="5"/>
  <c r="I97" i="5"/>
  <c r="I96" i="5"/>
  <c r="I95" i="5"/>
  <c r="I94" i="5"/>
  <c r="I92" i="5"/>
  <c r="I91" i="5"/>
  <c r="I90" i="5"/>
  <c r="I89" i="5"/>
  <c r="I86" i="5"/>
  <c r="I85" i="5"/>
  <c r="I84" i="5"/>
  <c r="I83" i="5"/>
  <c r="I82" i="5"/>
  <c r="I81" i="5"/>
  <c r="I80" i="5"/>
  <c r="I78" i="5"/>
  <c r="I77" i="5"/>
  <c r="I75" i="5"/>
  <c r="I74" i="5"/>
  <c r="I73" i="5"/>
  <c r="I72" i="5"/>
  <c r="I71" i="5"/>
  <c r="I70" i="5"/>
  <c r="I69" i="5"/>
  <c r="I68" i="5"/>
  <c r="I67" i="5"/>
  <c r="I65" i="5"/>
  <c r="I63" i="5"/>
  <c r="I62" i="5"/>
  <c r="I60" i="5"/>
  <c r="I59" i="5"/>
  <c r="I58" i="5"/>
  <c r="I56" i="5"/>
  <c r="I54" i="5"/>
  <c r="I53" i="5"/>
  <c r="I52" i="5"/>
  <c r="I50" i="5"/>
  <c r="I41" i="5"/>
  <c r="I40" i="5"/>
  <c r="I39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5" i="5"/>
  <c r="H99" i="5"/>
  <c r="G99" i="5"/>
  <c r="F99" i="5"/>
  <c r="E99" i="5"/>
  <c r="D99" i="5"/>
  <c r="C99" i="5"/>
  <c r="G67" i="2" l="1"/>
  <c r="F67" i="2"/>
  <c r="E67" i="2"/>
  <c r="E89" i="3" l="1"/>
  <c r="D89" i="3"/>
  <c r="C89" i="3"/>
  <c r="I48" i="5" l="1"/>
  <c r="J18" i="6" l="1"/>
  <c r="C51" i="7"/>
  <c r="E51" i="7"/>
  <c r="F50" i="7" s="1"/>
  <c r="F49" i="7" l="1"/>
  <c r="I14" i="5"/>
  <c r="H42" i="5" l="1"/>
  <c r="G42" i="5"/>
  <c r="F42" i="5"/>
  <c r="E42" i="5"/>
  <c r="D42" i="5"/>
  <c r="C42" i="5"/>
  <c r="I150" i="6" l="1"/>
  <c r="D11" i="7" l="1"/>
  <c r="D51" i="7" s="1"/>
  <c r="F11" i="2"/>
  <c r="F43" i="7" l="1"/>
  <c r="F47" i="7"/>
  <c r="F46" i="7"/>
  <c r="F41" i="7"/>
  <c r="F44" i="7"/>
  <c r="F45" i="7"/>
  <c r="F42" i="7"/>
  <c r="F14" i="7"/>
  <c r="F26" i="7"/>
  <c r="F24" i="7"/>
  <c r="F20" i="7"/>
  <c r="F31" i="7"/>
  <c r="F48" i="7"/>
  <c r="F25" i="7"/>
  <c r="F40" i="7"/>
  <c r="F39" i="7"/>
  <c r="F23" i="7"/>
  <c r="F34" i="7"/>
  <c r="F17" i="7"/>
  <c r="F16" i="7"/>
  <c r="F30" i="7"/>
  <c r="F28" i="7"/>
  <c r="F38" i="7"/>
  <c r="F22" i="7"/>
  <c r="F37" i="7"/>
  <c r="F21" i="7"/>
  <c r="F36" i="7"/>
  <c r="F19" i="7"/>
  <c r="F18" i="7"/>
  <c r="F32" i="7"/>
  <c r="F15" i="7"/>
  <c r="F29" i="7"/>
  <c r="F27" i="7"/>
  <c r="F35" i="7"/>
  <c r="F33" i="7"/>
  <c r="F51" i="7" l="1"/>
  <c r="H150" i="6" l="1"/>
  <c r="G150" i="6"/>
  <c r="F150" i="6"/>
  <c r="J150" i="6" s="1"/>
  <c r="E150" i="6"/>
  <c r="D150" i="6"/>
  <c r="G11" i="6"/>
  <c r="F10" i="5"/>
  <c r="D11" i="3"/>
  <c r="J151" i="6" l="1"/>
  <c r="I100" i="5"/>
  <c r="I42" i="5"/>
  <c r="I43" i="5"/>
  <c r="I99" i="5"/>
  <c r="F56" i="3" l="1"/>
  <c r="F18" i="3"/>
  <c r="F51" i="3"/>
  <c r="F38" i="3"/>
  <c r="F29" i="3"/>
  <c r="F46" i="3"/>
  <c r="F21" i="3"/>
  <c r="F45" i="3"/>
  <c r="F67" i="3"/>
  <c r="F50" i="3"/>
  <c r="F28" i="3"/>
  <c r="F60" i="3"/>
  <c r="F19" i="3"/>
  <c r="F15" i="3"/>
  <c r="F80" i="3"/>
  <c r="F23" i="3"/>
  <c r="F52" i="3"/>
  <c r="F17" i="3"/>
  <c r="F32" i="3"/>
  <c r="F53" i="3"/>
  <c r="F58" i="3"/>
  <c r="F35" i="3"/>
  <c r="F85" i="3"/>
  <c r="F16" i="3"/>
  <c r="F20" i="3"/>
  <c r="F49" i="3"/>
  <c r="F69" i="3"/>
  <c r="F54" i="3"/>
  <c r="F81" i="3"/>
  <c r="F57" i="3"/>
  <c r="F34" i="3"/>
  <c r="F44" i="3"/>
  <c r="F79" i="3"/>
  <c r="F14" i="3"/>
  <c r="F65" i="3"/>
  <c r="F61" i="3"/>
  <c r="F42" i="3"/>
  <c r="F36" i="3"/>
  <c r="F31" i="3"/>
  <c r="F41" i="3"/>
  <c r="F66" i="3"/>
  <c r="F27" i="3"/>
  <c r="F39" i="3"/>
  <c r="F72" i="3"/>
  <c r="F86" i="3"/>
  <c r="F77" i="3"/>
  <c r="F62" i="3"/>
  <c r="F74" i="3"/>
  <c r="F63" i="3"/>
  <c r="F47" i="3"/>
  <c r="F83" i="3"/>
  <c r="F26" i="3"/>
  <c r="F70" i="3"/>
  <c r="F87" i="3"/>
  <c r="F73" i="3"/>
  <c r="F76" i="3"/>
  <c r="F75" i="3"/>
  <c r="F55" i="3"/>
  <c r="F43" i="3"/>
  <c r="F68" i="3"/>
  <c r="F88" i="3"/>
  <c r="F71" i="3"/>
  <c r="F25" i="3"/>
  <c r="F82" i="3"/>
  <c r="F84" i="3"/>
  <c r="F48" i="3"/>
  <c r="F22" i="3"/>
  <c r="F37" i="3"/>
  <c r="F30" i="3"/>
  <c r="F64" i="3"/>
  <c r="F78" i="3"/>
  <c r="F24" i="3"/>
  <c r="F59" i="3"/>
  <c r="F40" i="3"/>
  <c r="F33" i="3"/>
  <c r="F89" i="3" l="1"/>
</calcChain>
</file>

<file path=xl/sharedStrings.xml><?xml version="1.0" encoding="utf-8"?>
<sst xmlns="http://schemas.openxmlformats.org/spreadsheetml/2006/main" count="677" uniqueCount="255">
  <si>
    <t xml:space="preserve"> 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</si>
  <si>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</si>
  <si>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</si>
  <si>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</si>
  <si>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</si>
  <si>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</si>
  <si>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N°</t>
  </si>
  <si>
    <t>BUQUE</t>
  </si>
  <si>
    <t>FECHA</t>
  </si>
  <si>
    <t>PALLETS</t>
  </si>
  <si>
    <t>BULTOS</t>
  </si>
  <si>
    <t>TONELADAS</t>
  </si>
  <si>
    <t>PUERTO</t>
  </si>
  <si>
    <t>EXPORTADOR</t>
  </si>
  <si>
    <t>% DIST</t>
  </si>
  <si>
    <t>ESPECIE</t>
  </si>
  <si>
    <t>Variación en pallets:</t>
  </si>
  <si>
    <t>DESTINO</t>
  </si>
  <si>
    <t xml:space="preserve">SODA CAUST          </t>
  </si>
  <si>
    <t>Datos Estadísticos de embarques</t>
  </si>
  <si>
    <t>TEMPORADA 2024</t>
  </si>
  <si>
    <t>BUQUES | 2024</t>
  </si>
  <si>
    <t xml:space="preserve">AS STINE V403       </t>
  </si>
  <si>
    <t>EXPORTADORES | 2024</t>
  </si>
  <si>
    <t>EXPORTADORES - PERAS Y MANZANAS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</si>
  <si>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</si>
  <si>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 xml:space="preserve">PLIC.DE VIN         </t>
  </si>
  <si>
    <t xml:space="preserve">POLIETILENO         </t>
  </si>
  <si>
    <t xml:space="preserve">BRASIL              </t>
  </si>
  <si>
    <t xml:space="preserve">PERU  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</si>
  <si>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</si>
  <si>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</si>
  <si>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</si>
  <si>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</si>
  <si>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</si>
  <si>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</si>
  <si>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</si>
  <si>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 xml:space="preserve">AS STINE V405 </t>
  </si>
  <si>
    <t>BHI</t>
  </si>
  <si>
    <t>SAE</t>
  </si>
  <si>
    <t>BBC REEF</t>
  </si>
  <si>
    <t>NIMERTIS</t>
  </si>
  <si>
    <t>AS STINE V407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</si>
  <si>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</si>
  <si>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</si>
  <si>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</si>
  <si>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</si>
  <si>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</si>
  <si>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</si>
  <si>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</si>
  <si>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</si>
  <si>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</si>
  <si>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</si>
  <si>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</si>
  <si>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</si>
  <si>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</si>
  <si>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</si>
  <si>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</si>
  <si>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DOW ARGENTINA    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</si>
  <si>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</si>
  <si>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</si>
  <si>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</si>
  <si>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</si>
  <si>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</si>
  <si>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</si>
  <si>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</si>
  <si>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</si>
  <si>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</si>
  <si>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</si>
  <si>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</si>
  <si>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</si>
  <si>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</si>
  <si>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</si>
  <si>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</si>
  <si>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</si>
  <si>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</si>
  <si>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</si>
  <si>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</si>
  <si>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</si>
  <si>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UNIPAR INDUPA SAIC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</si>
  <si>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</si>
  <si>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</si>
  <si>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</si>
  <si>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</si>
  <si>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</si>
  <si>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</si>
  <si>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PESQUERA SANTA CRUZ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</si>
  <si>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</si>
  <si>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</si>
  <si>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</si>
  <si>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</si>
  <si>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</si>
  <si>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</si>
  <si>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</si>
  <si>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 xml:space="preserve">CARNE               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</si>
  <si>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</si>
  <si>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</si>
  <si>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</si>
  <si>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</si>
  <si>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NECTARIN            </t>
  </si>
  <si>
    <t xml:space="preserve">NECT-CIRU           </t>
  </si>
  <si>
    <t xml:space="preserve">NECT-DURAZ          </t>
  </si>
  <si>
    <t xml:space="preserve">PERA                </t>
  </si>
  <si>
    <t>PESCADO</t>
  </si>
  <si>
    <t xml:space="preserve">UVA                 </t>
  </si>
  <si>
    <t>---%</t>
  </si>
  <si>
    <t xml:space="preserve">ALBANIA             </t>
  </si>
  <si>
    <t xml:space="preserve">ALEMANIA            </t>
  </si>
  <si>
    <t xml:space="preserve">ARABIA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</si>
  <si>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</si>
  <si>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</si>
  <si>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</si>
  <si>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</si>
  <si>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</si>
  <si>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</si>
  <si>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</si>
  <si>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</si>
  <si>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</si>
  <si>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</si>
  <si>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</si>
  <si>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</si>
  <si>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</si>
  <si>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</si>
  <si>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</si>
  <si>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</si>
  <si>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REP.DOMINICANA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</si>
  <si>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</si>
  <si>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</si>
  <si>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</si>
  <si>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</si>
  <si>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GRECIA              </t>
  </si>
  <si>
    <t>ITALIA</t>
  </si>
  <si>
    <t xml:space="preserve">EMIRATOS ARABES     </t>
  </si>
  <si>
    <t xml:space="preserve">PESCADO             </t>
  </si>
  <si>
    <t xml:space="preserve">ITALIA              </t>
  </si>
  <si>
    <t>CARNE</t>
  </si>
  <si>
    <t>LANGOSTINO</t>
  </si>
  <si>
    <t xml:space="preserve">SAN ALBERTO V409    </t>
  </si>
  <si>
    <t xml:space="preserve">AS STINE V409   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</si>
  <si>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</si>
  <si>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</si>
  <si>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</si>
  <si>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</si>
  <si>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AS STINE V411       </t>
  </si>
  <si>
    <t xml:space="preserve">CROWN SAPPHIRE      </t>
  </si>
  <si>
    <t xml:space="preserve">SAN ALBERTO V413    </t>
  </si>
  <si>
    <t>TS HONOUR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</si>
  <si>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</si>
  <si>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</si>
  <si>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</si>
  <si>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</si>
  <si>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</si>
  <si>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</si>
  <si>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</si>
  <si>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</si>
  <si>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</si>
  <si>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</si>
  <si>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</si>
  <si>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ESTRELLA PATAGONICA </t>
  </si>
  <si>
    <t xml:space="preserve">MIRABELLA           </t>
  </si>
  <si>
    <t xml:space="preserve">COEXCO SA           </t>
  </si>
  <si>
    <t xml:space="preserve">FGF TRAPANII S.A.   </t>
  </si>
  <si>
    <t>BUENA COSECHA S.R.L.</t>
  </si>
  <si>
    <t xml:space="preserve">DIMIMAX S.R.L.      </t>
  </si>
  <si>
    <t>CALA CONG.</t>
  </si>
  <si>
    <t>CEBOLLA</t>
  </si>
  <si>
    <t>KIWI</t>
  </si>
  <si>
    <t>LIMON</t>
  </si>
  <si>
    <t>ZAPALLO</t>
  </si>
  <si>
    <t>CHILE</t>
  </si>
  <si>
    <t>CHINA</t>
  </si>
  <si>
    <t>COLOMBIA</t>
  </si>
  <si>
    <t>COSTA DE MARFIL</t>
  </si>
  <si>
    <t>DINAMARCA</t>
  </si>
  <si>
    <t>FINLANDIA</t>
  </si>
  <si>
    <t>MALTA</t>
  </si>
  <si>
    <t xml:space="preserve">TAILANDIA           </t>
  </si>
  <si>
    <t xml:space="preserve">URUGUAY             </t>
  </si>
  <si>
    <t>FINALNDIA</t>
  </si>
  <si>
    <t>TAILANDIA</t>
  </si>
  <si>
    <t>URUGUAY</t>
  </si>
  <si>
    <t xml:space="preserve">AS STINE V413       </t>
  </si>
  <si>
    <t xml:space="preserve">VARAMO V414         </t>
  </si>
  <si>
    <t xml:space="preserve">BALTIC PEARL        </t>
  </si>
  <si>
    <t xml:space="preserve">SAN ALBERTO V415    </t>
  </si>
  <si>
    <t xml:space="preserve">AS STINE V415       </t>
  </si>
  <si>
    <t xml:space="preserve">VARAMO V416         </t>
  </si>
  <si>
    <t xml:space="preserve">SAN ALBERTO V417    </t>
  </si>
  <si>
    <t xml:space="preserve">BALTIC PERFORMER    </t>
  </si>
  <si>
    <t xml:space="preserve">ARGENOVA SA         </t>
  </si>
  <si>
    <t xml:space="preserve">PESCARGEN           </t>
  </si>
  <si>
    <t>PALL</t>
  </si>
  <si>
    <t>BLTS</t>
  </si>
  <si>
    <t>TONS</t>
  </si>
  <si>
    <t>% VAR</t>
  </si>
  <si>
    <t>MAQUINARIA</t>
  </si>
  <si>
    <t>GHANA</t>
  </si>
  <si>
    <t xml:space="preserve">KUWAIT              </t>
  </si>
  <si>
    <t xml:space="preserve">REPUBLICA DE CONGO  </t>
  </si>
  <si>
    <t>RUMANIA</t>
  </si>
  <si>
    <t xml:space="preserve">SENEGAL             </t>
  </si>
  <si>
    <t>CALA CONG</t>
  </si>
  <si>
    <t>KUWAIT</t>
  </si>
  <si>
    <t>SENEGAL</t>
  </si>
  <si>
    <t>SODA CAUST</t>
  </si>
  <si>
    <t>AROSA</t>
  </si>
  <si>
    <t xml:space="preserve">VARAMO V418         </t>
  </si>
  <si>
    <t>AS STINE V419</t>
  </si>
  <si>
    <t xml:space="preserve">SAN ALBERTO V419    </t>
  </si>
  <si>
    <t>BBC ZARATE</t>
  </si>
  <si>
    <t xml:space="preserve">BALTIC ERICA        </t>
  </si>
  <si>
    <t xml:space="preserve">VARAMO V420         </t>
  </si>
  <si>
    <t>INDUSTRIAL MERCHANT</t>
  </si>
  <si>
    <t>AS STINE V421</t>
  </si>
  <si>
    <t xml:space="preserve">CS LEADER           </t>
  </si>
  <si>
    <t>BBC RHEDERLAND</t>
  </si>
  <si>
    <t xml:space="preserve">VARAMO V422         </t>
  </si>
  <si>
    <t xml:space="preserve">M.CERVI E HJOS S.A. </t>
  </si>
  <si>
    <t>CIA MOLINERA DEL SUR</t>
  </si>
  <si>
    <t xml:space="preserve">FRIDEVI  S.A.F.I.C. </t>
  </si>
  <si>
    <t>EL PATO MAQUINAS AGR</t>
  </si>
  <si>
    <t>ALFALFA</t>
  </si>
  <si>
    <t>MANDARINA</t>
  </si>
  <si>
    <t>PULPA PERA</t>
  </si>
  <si>
    <t>SEM GRAN</t>
  </si>
  <si>
    <t>ANGOLA</t>
  </si>
  <si>
    <t>BELGICA</t>
  </si>
  <si>
    <t>JAPON</t>
  </si>
  <si>
    <t>MEXICO</t>
  </si>
  <si>
    <t>SINGAPUR</t>
  </si>
  <si>
    <t xml:space="preserve">VARAMO V423         </t>
  </si>
  <si>
    <t xml:space="preserve">CS ENDEAVOUR        </t>
  </si>
  <si>
    <t>AS STINE V423</t>
  </si>
  <si>
    <t xml:space="preserve">VARAMO V425         </t>
  </si>
  <si>
    <t xml:space="preserve">CS PRIDE            </t>
  </si>
  <si>
    <t>INDUSTRIAL COLOR</t>
  </si>
  <si>
    <t>AS STINE V425</t>
  </si>
  <si>
    <t xml:space="preserve">VARAMO V424         </t>
  </si>
  <si>
    <t xml:space="preserve">VESTAS ARGENTINA SA </t>
  </si>
  <si>
    <t xml:space="preserve">CIPA                </t>
  </si>
  <si>
    <t>CARNE CONG</t>
  </si>
  <si>
    <t>HARINA</t>
  </si>
  <si>
    <t>PURE DE PERA</t>
  </si>
  <si>
    <t>CUBA</t>
  </si>
  <si>
    <t>JORDANIA</t>
  </si>
  <si>
    <t xml:space="preserve">AS STINE V427       </t>
  </si>
  <si>
    <t xml:space="preserve">AS STINE V429       </t>
  </si>
  <si>
    <t>GRASA</t>
  </si>
  <si>
    <t>ARGELIA</t>
  </si>
  <si>
    <t>NIGERIA</t>
  </si>
  <si>
    <t>SUDAFRICA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</si>
  <si>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31/08/2024</t>
    </r>
  </si>
  <si>
    <t xml:space="preserve">VARAMO V432         </t>
  </si>
  <si>
    <t xml:space="preserve">AS STINE V433       </t>
  </si>
  <si>
    <t>VIETNAM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</si>
</sst>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0" formatCode="_(* #,##0_);_(* \(#,##0\);_(* \-??_);_(@_)"/>
  </numFmts>
  <fonts count="51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sz val="8"/>
      <color rgb="FF33339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11"/>
      <color theme="2" tint="-0.89999084444715716"/>
      <name val="Consolas"/>
      <family val="3"/>
      <charset val="1"/>
    </font>
    <font>
      <b/>
      <sz val="8"/>
      <color indexed="18"/>
      <name val="Consolas"/>
      <family val="3"/>
    </font>
    <font>
      <sz val="8"/>
      <color indexed="18"/>
      <name val="Consolas"/>
      <family val="3"/>
    </font>
    <font>
      <sz val="8"/>
      <color theme="1" tint="0.249977111117893"/>
      <name val="Consolas"/>
      <family val="3"/>
    </font>
    <font>
      <b/>
      <sz val="9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b/>
      <sz val="8"/>
      <color theme="1" tint="0.249977111117893"/>
      <name val="Consolas"/>
      <family val="3"/>
      <charset val="1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10"/>
      <color theme="2" tint="-0.89999084444715716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9"/>
      <color theme="0"/>
      <name val="Consolas"/>
      <family val="3"/>
    </font>
    <font>
      <b/>
      <sz val="9"/>
      <color theme="2" tint="-0.89999084444715716"/>
      <name val="Arial"/>
      <family val="2"/>
    </font>
    <font>
      <sz val="9"/>
      <color theme="2" tint="-0.89999084444715716"/>
      <name val="Arial"/>
      <family val="2"/>
    </font>
    <font>
      <b/>
      <sz val="9"/>
      <color theme="2" tint="-0.89999084444715716"/>
      <name val="Consolas"/>
      <family val="3"/>
    </font>
    <font>
      <b/>
      <sz val="9"/>
      <color rgb="FF1F497D"/>
      <name val="Consolas"/>
      <family val="3"/>
    </font>
    <font>
      <b/>
      <sz val="9"/>
      <color rgb="FF262626"/>
      <name val="Consolas"/>
      <family val="3"/>
    </font>
    <font>
      <sz val="9"/>
      <name val="Consolas"/>
      <family val="3"/>
      <charset val="1"/>
    </font>
    <font>
      <sz val="9"/>
      <color rgb="FF000080"/>
      <name val="Consolas"/>
      <family val="3"/>
      <charset val="1"/>
    </font>
    <font>
      <sz val="9"/>
      <name val="Consolas"/>
      <family val="3"/>
    </font>
    <font>
      <b/>
      <sz val="11"/>
      <color theme="0"/>
      <name val="Consolas"/>
      <family val="3"/>
      <charset val="1"/>
    </font>
  </fonts>
  <fills count="4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</borders>
  <cellStyleXfs count="9">
    <xf numFmtId="0" fontId="0" fillId="0" borderId="0"/>
    <xf numFmtId="167" fontId="15" fillId="0" borderId="0" applyBorder="0" applyProtection="0"/>
    <xf numFmtId="165" fontId="15" fillId="0" borderId="0" applyBorder="0" applyProtection="0"/>
    <xf numFmtId="0" fontId="4" fillId="0" borderId="0" applyBorder="0" applyProtection="0"/>
    <xf numFmtId="164" fontId="15" fillId="0" borderId="0" applyBorder="0" applyProtection="0"/>
    <xf numFmtId="0" fontId="15" fillId="0" borderId="0"/>
    <xf numFmtId="165" fontId="15" fillId="0" borderId="0" applyBorder="0" applyProtection="0"/>
    <xf numFmtId="165" fontId="15" fillId="0" borderId="0" applyBorder="0" applyProtection="0"/>
    <xf numFmtId="164" fontId="15" fillId="0" borderId="0" applyBorder="0" applyProtection="0"/>
  </cellStyleXfs>
  <cellXfs count="103">
    <xf numFmtId="0" fontId="0" fillId="0" borderId="0" xfId="0"/>
    <xf numFmtId="0" fontId="1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1" fillId="0" borderId="0" xfId="0" applyNumberFormat="1" applyFont="1"/>
    <xf numFmtId="3" fontId="11" fillId="0" borderId="0" xfId="0" applyNumberFormat="1" applyFont="1" applyAlignment="1">
      <alignment horizontal="right"/>
    </xf>
    <xf numFmtId="0" fontId="12" fillId="0" borderId="0" xfId="0" applyFont="1"/>
    <xf numFmtId="0" fontId="6" fillId="0" borderId="0" xfId="0" applyFont="1"/>
    <xf numFmtId="0" fontId="13" fillId="0" borderId="0" xfId="0" applyFont="1"/>
    <xf numFmtId="3" fontId="11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left"/>
    </xf>
    <xf numFmtId="3" fontId="9" fillId="0" borderId="0" xfId="0" applyNumberFormat="1" applyFont="1" applyAlignment="1">
      <alignment horizontal="right"/>
    </xf>
    <xf numFmtId="169" fontId="9" fillId="0" borderId="0" xfId="2" applyNumberFormat="1" applyFont="1" applyBorder="1" applyProtection="1"/>
    <xf numFmtId="169" fontId="7" fillId="0" borderId="0" xfId="0" applyNumberFormat="1" applyFont="1" applyAlignment="1">
      <alignment horizontal="center"/>
    </xf>
    <xf numFmtId="3" fontId="9" fillId="0" borderId="0" xfId="0" applyNumberFormat="1" applyFont="1"/>
    <xf numFmtId="0" fontId="14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168" fontId="10" fillId="2" borderId="2" xfId="1" applyNumberFormat="1" applyFont="1" applyFill="1" applyBorder="1" applyAlignment="1" applyProtection="1">
      <alignment vertical="center"/>
    </xf>
    <xf numFmtId="169" fontId="7" fillId="0" borderId="0" xfId="2" applyNumberFormat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168" fontId="7" fillId="0" borderId="0" xfId="1" applyNumberFormat="1" applyFont="1" applyBorder="1" applyAlignment="1" applyProtection="1">
      <alignment horizontal="right" vertic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14" fontId="24" fillId="0" borderId="0" xfId="0" applyNumberFormat="1" applyFont="1" applyAlignment="1">
      <alignment horizontal="right"/>
    </xf>
    <xf numFmtId="3" fontId="25" fillId="0" borderId="1" xfId="0" applyNumberFormat="1" applyFont="1" applyBorder="1" applyAlignment="1">
      <alignment horizontal="right" vertical="center"/>
    </xf>
    <xf numFmtId="3" fontId="25" fillId="0" borderId="1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27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/>
    </xf>
    <xf numFmtId="168" fontId="36" fillId="2" borderId="2" xfId="1" applyNumberFormat="1" applyFont="1" applyFill="1" applyBorder="1" applyAlignment="1" applyProtection="1">
      <alignment vertical="center"/>
    </xf>
    <xf numFmtId="168" fontId="36" fillId="2" borderId="2" xfId="1" applyNumberFormat="1" applyFont="1" applyFill="1" applyBorder="1" applyAlignment="1" applyProtection="1">
      <alignment horizontal="right" vertical="center"/>
    </xf>
    <xf numFmtId="0" fontId="37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8" fillId="0" borderId="5" xfId="0" applyFont="1" applyBorder="1" applyAlignment="1">
      <alignment horizontal="right" vertical="center"/>
    </xf>
    <xf numFmtId="0" fontId="32" fillId="0" borderId="0" xfId="0" applyFont="1" applyAlignment="1">
      <alignment horizontal="left" vertical="center"/>
    </xf>
    <xf numFmtId="3" fontId="25" fillId="0" borderId="8" xfId="0" applyNumberFormat="1" applyFont="1" applyBorder="1" applyAlignment="1">
      <alignment horizontal="left" vertical="center"/>
    </xf>
    <xf numFmtId="3" fontId="25" fillId="0" borderId="8" xfId="0" applyNumberFormat="1" applyFont="1" applyBorder="1" applyAlignment="1">
      <alignment horizontal="right" vertical="center"/>
    </xf>
    <xf numFmtId="166" fontId="41" fillId="3" borderId="0" xfId="0" applyNumberFormat="1" applyFont="1" applyFill="1" applyAlignment="1">
      <alignment horizontal="right" vertical="center"/>
    </xf>
    <xf numFmtId="170" fontId="41" fillId="3" borderId="0" xfId="4" applyNumberFormat="1" applyFont="1" applyFill="1" applyBorder="1" applyAlignment="1" applyProtection="1">
      <alignment horizontal="right" vertical="center"/>
    </xf>
    <xf numFmtId="170" fontId="41" fillId="3" borderId="6" xfId="4" applyNumberFormat="1" applyFont="1" applyFill="1" applyBorder="1" applyAlignment="1" applyProtection="1">
      <alignment vertical="center"/>
    </xf>
    <xf numFmtId="170" fontId="41" fillId="3" borderId="0" xfId="4" applyNumberFormat="1" applyFont="1" applyFill="1" applyBorder="1" applyAlignment="1" applyProtection="1">
      <alignment vertical="center"/>
    </xf>
    <xf numFmtId="0" fontId="42" fillId="0" borderId="0" xfId="0" applyFont="1"/>
    <xf numFmtId="3" fontId="42" fillId="0" borderId="0" xfId="0" applyNumberFormat="1" applyFont="1"/>
    <xf numFmtId="0" fontId="43" fillId="0" borderId="0" xfId="0" applyFont="1"/>
    <xf numFmtId="169" fontId="25" fillId="0" borderId="9" xfId="0" applyNumberFormat="1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170" fontId="41" fillId="3" borderId="7" xfId="4" applyNumberFormat="1" applyFont="1" applyFill="1" applyBorder="1" applyAlignment="1" applyProtection="1">
      <alignment vertical="center"/>
    </xf>
    <xf numFmtId="170" fontId="41" fillId="3" borderId="8" xfId="4" applyNumberFormat="1" applyFont="1" applyFill="1" applyBorder="1" applyAlignment="1" applyProtection="1">
      <alignment vertical="center"/>
    </xf>
    <xf numFmtId="0" fontId="47" fillId="0" borderId="0" xfId="0" applyFont="1"/>
    <xf numFmtId="169" fontId="33" fillId="0" borderId="1" xfId="0" applyNumberFormat="1" applyFont="1" applyBorder="1" applyAlignment="1">
      <alignment horizontal="right"/>
    </xf>
    <xf numFmtId="170" fontId="48" fillId="0" borderId="1" xfId="4" applyNumberFormat="1" applyFont="1" applyBorder="1" applyProtection="1"/>
    <xf numFmtId="3" fontId="11" fillId="3" borderId="0" xfId="0" applyNumberFormat="1" applyFont="1" applyFill="1"/>
    <xf numFmtId="0" fontId="45" fillId="0" borderId="0" xfId="0" applyFont="1" applyAlignment="1">
      <alignment vertical="center"/>
    </xf>
    <xf numFmtId="170" fontId="26" fillId="0" borderId="0" xfId="8" applyNumberFormat="1" applyFont="1" applyBorder="1" applyAlignment="1" applyProtection="1">
      <alignment vertical="center"/>
    </xf>
    <xf numFmtId="169" fontId="35" fillId="0" borderId="0" xfId="7" applyNumberFormat="1" applyFont="1" applyBorder="1" applyProtection="1"/>
    <xf numFmtId="0" fontId="50" fillId="3" borderId="5" xfId="0" applyFont="1" applyFill="1" applyBorder="1" applyAlignment="1">
      <alignment horizontal="right" vertical="center"/>
    </xf>
    <xf numFmtId="3" fontId="25" fillId="0" borderId="10" xfId="0" applyNumberFormat="1" applyFont="1" applyBorder="1" applyAlignment="1">
      <alignment horizontal="right" vertical="center"/>
    </xf>
    <xf numFmtId="0" fontId="25" fillId="0" borderId="10" xfId="0" applyFont="1" applyBorder="1" applyAlignment="1">
      <alignment horizontal="right" vertical="center"/>
    </xf>
    <xf numFmtId="0" fontId="25" fillId="0" borderId="11" xfId="0" applyFont="1" applyBorder="1" applyAlignment="1">
      <alignment horizontal="right" vertical="center"/>
    </xf>
    <xf numFmtId="169" fontId="41" fillId="3" borderId="0" xfId="2" applyNumberFormat="1" applyFont="1" applyFill="1" applyBorder="1" applyAlignment="1" applyProtection="1">
      <alignment vertical="center"/>
    </xf>
    <xf numFmtId="3" fontId="44" fillId="0" borderId="0" xfId="0" applyNumberFormat="1" applyFont="1" applyAlignment="1">
      <alignment horizontal="left" vertical="center"/>
    </xf>
    <xf numFmtId="168" fontId="40" fillId="0" borderId="0" xfId="1" applyNumberFormat="1" applyFont="1" applyBorder="1" applyAlignment="1" applyProtection="1">
      <alignment vertical="center"/>
    </xf>
    <xf numFmtId="168" fontId="34" fillId="0" borderId="6" xfId="1" applyNumberFormat="1" applyFont="1" applyBorder="1" applyAlignment="1" applyProtection="1">
      <alignment vertical="center"/>
    </xf>
    <xf numFmtId="168" fontId="34" fillId="0" borderId="0" xfId="1" applyNumberFormat="1" applyFont="1" applyBorder="1" applyAlignment="1" applyProtection="1">
      <alignment vertical="center"/>
    </xf>
    <xf numFmtId="169" fontId="39" fillId="0" borderId="0" xfId="7" applyNumberFormat="1" applyFont="1" applyBorder="1" applyAlignment="1" applyProtection="1">
      <alignment horizontal="right" vertical="center"/>
    </xf>
    <xf numFmtId="169" fontId="39" fillId="0" borderId="0" xfId="7" quotePrefix="1" applyNumberFormat="1" applyFont="1" applyBorder="1" applyAlignment="1" applyProtection="1">
      <alignment horizontal="right" vertical="center"/>
    </xf>
    <xf numFmtId="168" fontId="34" fillId="0" borderId="3" xfId="1" applyNumberFormat="1" applyFont="1" applyBorder="1" applyAlignment="1" applyProtection="1">
      <alignment vertical="center"/>
    </xf>
    <xf numFmtId="168" fontId="34" fillId="0" borderId="4" xfId="1" applyNumberFormat="1" applyFont="1" applyBorder="1" applyAlignment="1" applyProtection="1">
      <alignment vertical="center"/>
    </xf>
    <xf numFmtId="170" fontId="26" fillId="0" borderId="0" xfId="4" applyNumberFormat="1" applyFont="1" applyBorder="1" applyAlignment="1" applyProtection="1">
      <alignment horizontal="right" vertical="center"/>
    </xf>
    <xf numFmtId="3" fontId="33" fillId="0" borderId="0" xfId="0" applyNumberFormat="1" applyFont="1" applyAlignment="1">
      <alignment horizontal="right" vertical="center"/>
    </xf>
    <xf numFmtId="3" fontId="46" fillId="0" borderId="0" xfId="0" applyNumberFormat="1" applyFont="1" applyAlignment="1">
      <alignment vertical="center"/>
    </xf>
    <xf numFmtId="166" fontId="34" fillId="0" borderId="0" xfId="0" applyNumberFormat="1" applyFont="1" applyAlignment="1">
      <alignment vertical="center"/>
    </xf>
    <xf numFmtId="168" fontId="49" fillId="0" borderId="0" xfId="1" applyNumberFormat="1" applyFont="1" applyAlignment="1">
      <alignment vertical="center"/>
    </xf>
    <xf numFmtId="3" fontId="34" fillId="0" borderId="0" xfId="0" applyNumberFormat="1" applyFont="1" applyAlignment="1">
      <alignment horizontal="right" vertical="center"/>
    </xf>
    <xf numFmtId="0" fontId="36" fillId="2" borderId="1" xfId="0" applyFont="1" applyFill="1" applyBorder="1" applyAlignment="1">
      <alignment horizontal="right" vertical="center"/>
    </xf>
    <xf numFmtId="168" fontId="36" fillId="2" borderId="1" xfId="1" applyNumberFormat="1" applyFont="1" applyFill="1" applyBorder="1" applyAlignment="1">
      <alignment vertical="center"/>
    </xf>
    <xf numFmtId="165" fontId="36" fillId="2" borderId="1" xfId="2" applyFont="1" applyFill="1" applyBorder="1" applyAlignment="1">
      <alignment vertical="center"/>
    </xf>
    <xf numFmtId="0" fontId="36" fillId="2" borderId="2" xfId="0" applyFont="1" applyFill="1" applyBorder="1" applyAlignment="1">
      <alignment horizontal="right" vertical="center"/>
    </xf>
    <xf numFmtId="168" fontId="36" fillId="2" borderId="2" xfId="1" applyNumberFormat="1" applyFont="1" applyFill="1" applyBorder="1" applyAlignment="1">
      <alignment vertical="center"/>
    </xf>
    <xf numFmtId="165" fontId="36" fillId="2" borderId="2" xfId="2" applyFont="1" applyFill="1" applyBorder="1" applyAlignment="1">
      <alignment vertical="center"/>
    </xf>
    <xf numFmtId="169" fontId="25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center"/>
    </xf>
    <xf numFmtId="0" fontId="3" fillId="0" borderId="0" xfId="3" applyFont="1" applyBorder="1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right" vertical="center"/>
    </xf>
    <xf numFmtId="14" fontId="24" fillId="0" borderId="0" xfId="0" applyNumberFormat="1" applyFont="1" applyAlignment="1">
      <alignment horizontal="right"/>
    </xf>
    <xf numFmtId="3" fontId="27" fillId="0" borderId="0" xfId="0" applyNumberFormat="1" applyFont="1" applyAlignment="1">
      <alignment horizontal="right"/>
    </xf>
    <xf numFmtId="170" fontId="26" fillId="0" borderId="1" xfId="4" applyNumberFormat="1" applyFont="1" applyBorder="1" applyAlignment="1" applyProtection="1">
      <alignment horizontal="right" vertical="center"/>
    </xf>
    <xf numFmtId="0" fontId="28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9" formatCode="0.00\ %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protection locked="1" hidden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auto="1"/>
        </right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numFmt numFmtId="169" formatCode="0.00\ %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76200</xdr:rowOff>
    </xdr:from>
    <xdr:to>
      <xdr:col>6</xdr:col>
      <xdr:colOff>714375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2750820"/>
          <a:ext cx="5423535" cy="44472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54439</xdr:colOff>
      <xdr:row>51</xdr:row>
      <xdr:rowOff>50939</xdr:rowOff>
    </xdr:from>
    <xdr:to>
      <xdr:col>6</xdr:col>
      <xdr:colOff>708649</xdr:colOff>
      <xdr:row>57</xdr:row>
      <xdr:rowOff>76950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4439" y="9056394"/>
          <a:ext cx="5434028" cy="1065101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19050</xdr:colOff>
      <xdr:row>18</xdr:row>
      <xdr:rowOff>0</xdr:rowOff>
    </xdr:from>
    <xdr:to>
      <xdr:col>6</xdr:col>
      <xdr:colOff>706755</xdr:colOff>
      <xdr:row>41</xdr:row>
      <xdr:rowOff>19050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9050" y="3048000"/>
          <a:ext cx="5267325" cy="373380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  <xdr:twoCellAnchor editAs="oneCell">
    <xdr:from>
      <xdr:col>2</xdr:col>
      <xdr:colOff>43815</xdr:colOff>
      <xdr:row>0</xdr:row>
      <xdr:rowOff>40005</xdr:rowOff>
    </xdr:from>
    <xdr:to>
      <xdr:col>5</xdr:col>
      <xdr:colOff>229740</xdr:colOff>
      <xdr:row>9</xdr:row>
      <xdr:rowOff>95048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A60FD3-8A66-4E5C-B4FE-AECFD22CE8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915" y="40005"/>
          <a:ext cx="2529075" cy="16019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11430</xdr:colOff>
      <xdr:row>0</xdr:row>
      <xdr:rowOff>28575</xdr:rowOff>
    </xdr:from>
    <xdr:to>
      <xdr:col>3</xdr:col>
      <xdr:colOff>593563</xdr:colOff>
      <xdr:row>8</xdr:row>
      <xdr:rowOff>20955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89E713-286A-4DDB-B345-31400ACF0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3855" y="28575"/>
          <a:ext cx="2056603" cy="13677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</xdr:colOff>
      <xdr:row>0</xdr:row>
      <xdr:rowOff>30480</xdr:rowOff>
    </xdr:from>
    <xdr:to>
      <xdr:col>2</xdr:col>
      <xdr:colOff>593563</xdr:colOff>
      <xdr:row>8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931C4D4-5829-4CF6-A2A3-44185574E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30480"/>
          <a:ext cx="2106133" cy="1379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26670</xdr:rowOff>
    </xdr:from>
    <xdr:to>
      <xdr:col>2</xdr:col>
      <xdr:colOff>570703</xdr:colOff>
      <xdr:row>8</xdr:row>
      <xdr:rowOff>53340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68ADF9-91ED-47DC-B94F-70DB00427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26670"/>
          <a:ext cx="2085178" cy="139827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24765</xdr:colOff>
      <xdr:row>0</xdr:row>
      <xdr:rowOff>24765</xdr:rowOff>
    </xdr:from>
    <xdr:to>
      <xdr:col>3</xdr:col>
      <xdr:colOff>312811</xdr:colOff>
      <xdr:row>8</xdr:row>
      <xdr:rowOff>59055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32D1427-654F-4FD1-A413-993C4F658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" y="24765"/>
          <a:ext cx="2102323" cy="13716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30480</xdr:rowOff>
    </xdr:from>
    <xdr:to>
      <xdr:col>3</xdr:col>
      <xdr:colOff>248758</xdr:colOff>
      <xdr:row>8</xdr:row>
      <xdr:rowOff>49530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F02563-93AC-444D-8F2C-C62BD4A837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0480"/>
          <a:ext cx="2087083" cy="13906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3D40B60-A0A6-485F-B7BD-E967D7EF5D0C}" name="Tabla2" displayName="Tabla2" ref="B13:H67" totalsRowShown="0" headerRowDxfId="18" headerRowBorderDxfId="17">
  <tableColumns count="7">
    <tableColumn id="1" xr3:uid="{52F9EAA9-D427-4254-98EB-8F60205BA182}" name="N°"/>
    <tableColumn id="2" xr3:uid="{2B16029E-2F53-4559-A021-5C9F7D5F9690}" name="BUQUE"/>
    <tableColumn id="3" xr3:uid="{24CE9C64-925A-4D79-AB1A-F134F8407C98}" name="FECHA"/>
    <tableColumn id="4" xr3:uid="{AEED4DB1-F810-4360-BE8D-C0821458FD0A}" name="PALLETS"/>
    <tableColumn id="5" xr3:uid="{69BBFE8C-2968-453E-BE72-E394FC36C69B}" name="BULTOS"/>
    <tableColumn id="6" xr3:uid="{23CA8E36-D8BC-4816-AE36-AA0C1B4A1F39}" name="TONELADAS"/>
    <tableColumn id="7" xr3:uid="{49BED8C3-BD07-4855-BB49-BC7F6842AE19}" name="PUERTO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FA4386-C538-440D-9B82-40288A8256B0}" name="Tabla3" displayName="Tabla3" ref="B13:F88" totalsRowShown="0" headerRowDxfId="16" headerRowBorderDxfId="15" tableBorderDxfId="14">
  <sortState xmlns:xlrd2="http://schemas.microsoft.com/office/spreadsheetml/2017/richdata2" ref="B14:F88">
    <sortCondition descending="1" ref="E14:E88"/>
  </sortState>
  <tableColumns count="5">
    <tableColumn id="1" xr3:uid="{082DB1A4-704C-4876-A37C-6556C444F4A9}" name="EXPORTADOR"/>
    <tableColumn id="2" xr3:uid="{16EA7C7E-EF6F-434B-B25F-C6D21DCABC33}" name="PALLETS"/>
    <tableColumn id="3" xr3:uid="{630943C9-559D-4C97-8E91-980BAB9C73F9}" name="BULTOS"/>
    <tableColumn id="4" xr3:uid="{1379AAF0-909F-48F7-9752-DB3FFF8C3689}" name="TONELADAS"/>
    <tableColumn id="5" xr3:uid="{84BD5338-5D08-4318-AAEE-C4592CA74C42}" name="% DIST" dataDxfId="13">
      <calculatedColumnFormula>+E14/#REF!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F12838-ABF6-4784-B001-1E477F409643}" name="Tabla4" displayName="Tabla4" ref="B13:F50" totalsRowShown="0" headerRowDxfId="12" headerRowBorderDxfId="11" tableBorderDxfId="10">
  <sortState xmlns:xlrd2="http://schemas.microsoft.com/office/spreadsheetml/2017/richdata2" ref="B14:F50">
    <sortCondition descending="1" ref="F14:F50"/>
  </sortState>
  <tableColumns count="5">
    <tableColumn id="1" xr3:uid="{43C11541-B6B0-4A7D-A365-516863509174}" name="EXPORTADOR"/>
    <tableColumn id="2" xr3:uid="{1D9B54BE-226A-409A-8310-353F4C2E062F}" name="PALLETS"/>
    <tableColumn id="3" xr3:uid="{CB32D801-AD1D-4D18-9692-0BC937142768}" name="BULTOS"/>
    <tableColumn id="4" xr3:uid="{0364C3CB-E084-44A4-8615-D6AD672D078E}" name="TONELADAS"/>
    <tableColumn id="5" xr3:uid="{035FF9F1-ED30-4C52-8634-5060BFA3BE12}" name="% DIST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F9C8235-747D-4488-88A4-EDC242C57C2A}" name="Tabla5" displayName="Tabla5" ref="B13:I41" totalsRowShown="0" headerRowDxfId="9" headerRowBorderDxfId="8" tableBorderDxfId="7">
  <tableColumns count="8">
    <tableColumn id="1" xr3:uid="{78ABC9FD-BCBF-423D-918B-95C9F72F9BB5}" name="ESPECIE"/>
    <tableColumn id="2" xr3:uid="{3E7B1AEA-7C00-4349-A981-F169A8CA1529}" name="PALL"/>
    <tableColumn id="3" xr3:uid="{7837FA79-9596-47BB-A34B-5AEC29D20F72}" name="BLTS"/>
    <tableColumn id="4" xr3:uid="{2845BB8A-4653-47F7-BB19-AC9CCF5F881A}" name="TONS"/>
    <tableColumn id="5" xr3:uid="{9D38CC73-2172-44BC-9836-BBD9A4D54420}" name="PALLETS"/>
    <tableColumn id="6" xr3:uid="{019A003F-0A1B-4FED-BCE6-10D8B97DE02D}" name="BULTOS"/>
    <tableColumn id="7" xr3:uid="{408386A4-6A33-49D7-AF5D-90EEA8345FF9}" name="TONELADAS"/>
    <tableColumn id="8" xr3:uid="{28F46795-0665-4042-80E1-BBC74CF23D86}" name="% VAR">
      <calculatedColumnFormula>(+H14-E14)/E14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F0BF4B-9CAD-4E09-B729-340D71ADD314}" name="Tabla6" displayName="Tabla6" ref="B46:I98" totalsRowShown="0" headerRowDxfId="6" headerRowBorderDxfId="5" tableBorderDxfId="4">
  <tableColumns count="8">
    <tableColumn id="1" xr3:uid="{C6250850-C8F4-414A-BE26-7EFAE62FA4BD}" name="DESTINO"/>
    <tableColumn id="2" xr3:uid="{9C61E1A0-D003-4120-890A-04D7D6F2E306}" name="PALL"/>
    <tableColumn id="3" xr3:uid="{CDF3A599-1711-4BB4-9B92-B88B75FDE733}" name="BLTS"/>
    <tableColumn id="4" xr3:uid="{DBAAB4B6-EE76-42E0-B1CB-8F747194CB53}" name="TONS"/>
    <tableColumn id="5" xr3:uid="{D1E91C6D-A71A-4DB5-9679-2D6DDE364D42}" name="PALLETS"/>
    <tableColumn id="6" xr3:uid="{E2ED31E9-1FFC-4F53-9EEC-1DC86320CDF9}" name="BULTOS"/>
    <tableColumn id="7" xr3:uid="{66E8DBB9-90BB-43A7-B383-ABCD98B9D304}" name="TONELADAS"/>
    <tableColumn id="8" xr3:uid="{39514793-B75A-435A-BF5B-3EFA4DA6F953}" name="% VAR">
      <calculatedColumnFormula>(+H47-E47)/E47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0E14322-1CB9-4C81-8B1D-79D25DF5674D}" name="Tabla7" displayName="Tabla7" ref="B15:J149" totalsRowShown="0" headerRowDxfId="3" headerRowBorderDxfId="2" tableBorderDxfId="1">
  <tableColumns count="9">
    <tableColumn id="1" xr3:uid="{D21C9238-5AA4-41EE-AA1E-967A80BEBF01}" name="DESTINO"/>
    <tableColumn id="2" xr3:uid="{EE9BF225-11AB-4A24-BE74-DB47FE27EF12}" name="ESPECIE"/>
    <tableColumn id="3" xr3:uid="{7A0ED26B-086D-4DCC-8223-F09D6DD3005B}" name="PALL"/>
    <tableColumn id="4" xr3:uid="{352134B6-D672-4EAF-A213-1C31D2279459}" name="BLTS"/>
    <tableColumn id="5" xr3:uid="{787D2C1E-614F-431B-A482-F893C252AA9C}" name="TONS"/>
    <tableColumn id="6" xr3:uid="{96669435-0962-4C3E-A903-8A6629CC5DE6}" name="PALLETS"/>
    <tableColumn id="7" xr3:uid="{51AD060D-B99D-4AA4-8DDF-40570A515A12}" name="BULTOS"/>
    <tableColumn id="8" xr3:uid="{E507B4DA-1F95-4767-8BC5-EC59E4718689}" name="TONELADAS"/>
    <tableColumn id="9" xr3:uid="{67FE819B-95F4-47CD-BF34-50213156EDD3}" name="% VAR" dataDxfId="0" dataCellStyle="Porcentual_bb-150609">
      <calculatedColumnFormula>(+I16-F16)/F16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H48"/>
  <sheetViews>
    <sheetView showGridLines="0" tabSelected="1" zoomScaleNormal="100" zoomScalePageLayoutView="110" workbookViewId="0">
      <selection activeCell="C14" sqref="C14"/>
    </sheetView>
  </sheetViews>
  <sheetFormatPr baseColWidth="10" defaultColWidth="11.42578125" defaultRowHeight="12.75" x14ac:dyDescent="0.2"/>
  <cols>
    <col min="1" max="16384" width="11.42578125" style="1"/>
  </cols>
  <sheetData>
    <row r="11" spans="1:8" ht="23.25" x14ac:dyDescent="0.35">
      <c r="A11" s="92" t="s">
        <v>19</v>
      </c>
      <c r="B11" s="92"/>
      <c r="C11" s="92"/>
      <c r="D11" s="92"/>
      <c r="E11" s="92"/>
      <c r="F11" s="92"/>
      <c r="G11" s="92"/>
      <c r="H11" s="92"/>
    </row>
    <row r="13" spans="1:8" ht="15.75" x14ac:dyDescent="0.25">
      <c r="C13" s="94" t="s">
        <v>251</v>
      </c>
      <c r="D13" s="95"/>
      <c r="E13" s="95"/>
    </row>
    <row r="14" spans="1:8" x14ac:dyDescent="0.2">
      <c r="E14" s="1" t="s">
        <v>0</v>
      </c>
    </row>
    <row r="43" spans="1:7" ht="15.75" x14ac:dyDescent="0.25">
      <c r="A43" s="96" t="s">
        <v>20</v>
      </c>
      <c r="B43" s="96"/>
      <c r="C43" s="96"/>
      <c r="D43" s="96"/>
      <c r="E43" s="96"/>
      <c r="F43" s="96"/>
      <c r="G43" s="96"/>
    </row>
    <row r="44" spans="1:7" x14ac:dyDescent="0.2">
      <c r="A44" s="93" t="s">
        <v>1</v>
      </c>
      <c r="B44" s="93"/>
      <c r="C44" s="93"/>
      <c r="D44" s="93"/>
      <c r="E44" s="93"/>
      <c r="F44" s="93"/>
      <c r="G44" s="93"/>
    </row>
    <row r="45" spans="1:7" x14ac:dyDescent="0.2">
      <c r="A45" s="93" t="s">
        <v>2</v>
      </c>
      <c r="B45" s="93"/>
      <c r="C45" s="93"/>
      <c r="D45" s="93"/>
      <c r="E45" s="93"/>
      <c r="F45" s="93"/>
      <c r="G45" s="93"/>
    </row>
    <row r="46" spans="1:7" x14ac:dyDescent="0.2">
      <c r="A46" s="93" t="s">
        <v>3</v>
      </c>
      <c r="B46" s="93"/>
      <c r="C46" s="93"/>
      <c r="D46" s="93"/>
      <c r="E46" s="93"/>
      <c r="F46" s="93"/>
      <c r="G46" s="93"/>
    </row>
    <row r="47" spans="1:7" x14ac:dyDescent="0.2">
      <c r="A47" s="93" t="s">
        <v>4</v>
      </c>
      <c r="B47" s="93"/>
      <c r="C47" s="93"/>
      <c r="D47" s="93"/>
      <c r="E47" s="93"/>
      <c r="F47" s="93"/>
      <c r="G47" s="93"/>
    </row>
    <row r="48" spans="1:7" x14ac:dyDescent="0.2">
      <c r="A48" s="93" t="s">
        <v>5</v>
      </c>
      <c r="B48" s="93"/>
      <c r="C48" s="93"/>
      <c r="D48" s="93"/>
      <c r="E48" s="93"/>
      <c r="F48" s="93"/>
      <c r="G48" s="93"/>
    </row>
  </sheetData>
  <mergeCells count="8">
    <mergeCell ref="A11:H11"/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  <hyperlink ref="A46:G46" location="'peras &amp; manzanas'!A1" display="Peras y Manzanas por Exportador" xr:uid="{0C35206F-59A4-4BE2-A6FA-393AD8C56C61}"/>
    <hyperlink ref="A47:G47" location="'especies y destinos'!A1" display="Comparativo 2020 vs 2021 Especies y Destinos" xr:uid="{1C9E4404-5B66-4342-A7D2-1CA1A7C4C96B}"/>
    <hyperlink ref="A48:G48" location="'esp x destino'!A1" display="Comparativo 2020 vs 2021 Especies por Destinos" xr:uid="{E16AA277-6A4D-4882-8322-B3CD628FF89B}"/>
  </hyperlinks>
  <pageMargins left="0.7" right="0.7" top="0.75" bottom="0.75" header="0.3" footer="0.3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0:S74"/>
  <sheetViews>
    <sheetView showGridLines="0" zoomScaleNormal="100" zoomScalePageLayoutView="110" workbookViewId="0">
      <selection activeCell="H1" sqref="H1"/>
    </sheetView>
  </sheetViews>
  <sheetFormatPr baseColWidth="10" defaultColWidth="11.42578125" defaultRowHeight="12.75" x14ac:dyDescent="0.2"/>
  <cols>
    <col min="1" max="1" width="2.85546875" style="1" customWidth="1"/>
    <col min="2" max="2" width="6" style="1" customWidth="1"/>
    <col min="3" max="3" width="21.28515625" style="1" customWidth="1"/>
    <col min="4" max="4" width="11.7109375" style="1" customWidth="1"/>
    <col min="5" max="5" width="11.5703125" style="1" bestFit="1" customWidth="1"/>
    <col min="6" max="6" width="12.7109375" style="1" customWidth="1"/>
    <col min="7" max="7" width="12.140625" style="1" customWidth="1"/>
    <col min="8" max="9" width="11.42578125" style="1"/>
    <col min="10" max="10" width="19.28515625" style="1" customWidth="1"/>
    <col min="11" max="11" width="11.42578125" style="1"/>
    <col min="12" max="12" width="22.140625" style="1" customWidth="1"/>
    <col min="13" max="17" width="11.42578125" style="1"/>
    <col min="18" max="18" width="12.85546875" style="1" customWidth="1"/>
    <col min="19" max="16384" width="11.42578125" style="1"/>
  </cols>
  <sheetData>
    <row r="10" spans="2:9" ht="20.100000000000001" customHeight="1" x14ac:dyDescent="0.2">
      <c r="B10" s="97" t="s">
        <v>21</v>
      </c>
      <c r="C10" s="97"/>
      <c r="D10" s="97"/>
      <c r="E10" s="97"/>
      <c r="F10" s="97"/>
      <c r="G10" s="97"/>
      <c r="H10" s="97"/>
    </row>
    <row r="11" spans="2:9" x14ac:dyDescent="0.2">
      <c r="B11" s="29"/>
      <c r="C11" s="30"/>
      <c r="D11" s="30"/>
      <c r="E11" s="30"/>
      <c r="F11" s="98" t="str">
        <f>+Principal!C13</f>
        <v>datos al 31/08/2024</v>
      </c>
      <c r="G11" s="98"/>
      <c r="H11" s="98"/>
    </row>
    <row r="12" spans="2:9" x14ac:dyDescent="0.2">
      <c r="B12" s="29"/>
      <c r="C12" s="30"/>
      <c r="D12" s="30"/>
      <c r="E12" s="30"/>
      <c r="F12" s="31"/>
      <c r="G12" s="31"/>
      <c r="H12" s="31"/>
    </row>
    <row r="13" spans="2:9" s="34" customFormat="1" ht="16.5" customHeight="1" x14ac:dyDescent="0.2">
      <c r="B13" s="32" t="s">
        <v>6</v>
      </c>
      <c r="C13" s="33" t="s">
        <v>7</v>
      </c>
      <c r="D13" s="32" t="s">
        <v>8</v>
      </c>
      <c r="E13" s="32" t="s">
        <v>9</v>
      </c>
      <c r="F13" s="32" t="s">
        <v>10</v>
      </c>
      <c r="G13" s="32" t="s">
        <v>11</v>
      </c>
      <c r="H13" s="32" t="s">
        <v>12</v>
      </c>
    </row>
    <row r="14" spans="2:9" ht="20.100000000000001" customHeight="1" x14ac:dyDescent="0.2">
      <c r="B14" s="80">
        <v>1</v>
      </c>
      <c r="C14" s="81" t="s">
        <v>22</v>
      </c>
      <c r="D14" s="82">
        <v>45313</v>
      </c>
      <c r="E14" s="83">
        <v>0</v>
      </c>
      <c r="F14" s="83">
        <v>0</v>
      </c>
      <c r="G14" s="83">
        <v>0</v>
      </c>
      <c r="H14" s="84" t="s">
        <v>38</v>
      </c>
      <c r="I14" s="3"/>
    </row>
    <row r="15" spans="2:9" ht="20.100000000000001" customHeight="1" x14ac:dyDescent="0.2">
      <c r="B15" s="80">
        <v>2</v>
      </c>
      <c r="C15" s="81" t="s">
        <v>31</v>
      </c>
      <c r="D15" s="82">
        <v>45326</v>
      </c>
      <c r="E15" s="83">
        <v>3779</v>
      </c>
      <c r="F15" s="83">
        <v>290901</v>
      </c>
      <c r="G15" s="83">
        <v>4653</v>
      </c>
      <c r="H15" s="84" t="s">
        <v>39</v>
      </c>
      <c r="I15" s="3"/>
    </row>
    <row r="16" spans="2:9" ht="20.100000000000001" customHeight="1" x14ac:dyDescent="0.2">
      <c r="B16" s="80">
        <v>3</v>
      </c>
      <c r="C16" s="81" t="s">
        <v>37</v>
      </c>
      <c r="D16" s="82">
        <v>45326</v>
      </c>
      <c r="E16" s="83">
        <v>370</v>
      </c>
      <c r="F16" s="83">
        <v>21138</v>
      </c>
      <c r="G16" s="83">
        <v>557</v>
      </c>
      <c r="H16" s="84" t="s">
        <v>38</v>
      </c>
      <c r="I16" s="3"/>
    </row>
    <row r="17" spans="2:9" ht="20.100000000000001" customHeight="1" x14ac:dyDescent="0.2">
      <c r="B17" s="80">
        <v>4</v>
      </c>
      <c r="C17" s="81" t="s">
        <v>40</v>
      </c>
      <c r="D17" s="82">
        <v>45328</v>
      </c>
      <c r="E17" s="83">
        <v>0</v>
      </c>
      <c r="F17" s="83">
        <v>16</v>
      </c>
      <c r="G17" s="83">
        <v>288.26</v>
      </c>
      <c r="H17" s="84" t="s">
        <v>38</v>
      </c>
      <c r="I17" s="3"/>
    </row>
    <row r="18" spans="2:9" ht="20.100000000000001" customHeight="1" x14ac:dyDescent="0.2">
      <c r="B18" s="80">
        <v>5</v>
      </c>
      <c r="C18" s="81" t="s">
        <v>32</v>
      </c>
      <c r="D18" s="82">
        <v>45332</v>
      </c>
      <c r="E18" s="83">
        <v>4561</v>
      </c>
      <c r="F18" s="83">
        <v>357244</v>
      </c>
      <c r="G18" s="83">
        <v>5155</v>
      </c>
      <c r="H18" s="84" t="s">
        <v>39</v>
      </c>
      <c r="I18" s="3"/>
    </row>
    <row r="19" spans="2:9" ht="20.100000000000001" customHeight="1" x14ac:dyDescent="0.2">
      <c r="B19" s="80">
        <v>6</v>
      </c>
      <c r="C19" s="81" t="s">
        <v>33</v>
      </c>
      <c r="D19" s="82">
        <v>45333</v>
      </c>
      <c r="E19" s="83">
        <v>3557</v>
      </c>
      <c r="F19" s="83">
        <v>276295</v>
      </c>
      <c r="G19" s="83">
        <v>4362</v>
      </c>
      <c r="H19" s="84" t="s">
        <v>39</v>
      </c>
      <c r="I19" s="3"/>
    </row>
    <row r="20" spans="2:9" ht="20.100000000000001" customHeight="1" x14ac:dyDescent="0.2">
      <c r="B20" s="80">
        <v>7</v>
      </c>
      <c r="C20" s="81" t="s">
        <v>41</v>
      </c>
      <c r="D20" s="82">
        <v>45339</v>
      </c>
      <c r="E20" s="83">
        <v>0</v>
      </c>
      <c r="F20" s="83">
        <v>5334</v>
      </c>
      <c r="G20" s="83">
        <v>24907.99</v>
      </c>
      <c r="H20" s="84" t="s">
        <v>38</v>
      </c>
      <c r="I20" s="3"/>
    </row>
    <row r="21" spans="2:9" ht="20.100000000000001" customHeight="1" x14ac:dyDescent="0.2">
      <c r="B21" s="80">
        <v>8</v>
      </c>
      <c r="C21" s="81" t="s">
        <v>34</v>
      </c>
      <c r="D21" s="82">
        <v>45340</v>
      </c>
      <c r="E21" s="83">
        <v>4340</v>
      </c>
      <c r="F21" s="83">
        <v>337115</v>
      </c>
      <c r="G21" s="83">
        <v>5316</v>
      </c>
      <c r="H21" s="84" t="s">
        <v>39</v>
      </c>
      <c r="I21" s="3"/>
    </row>
    <row r="22" spans="2:9" ht="20.100000000000001" customHeight="1" x14ac:dyDescent="0.2">
      <c r="B22" s="80">
        <v>9</v>
      </c>
      <c r="C22" s="81" t="s">
        <v>42</v>
      </c>
      <c r="D22" s="82">
        <v>45341</v>
      </c>
      <c r="E22" s="83">
        <v>88</v>
      </c>
      <c r="F22" s="83">
        <v>20229</v>
      </c>
      <c r="G22" s="83">
        <v>331</v>
      </c>
      <c r="H22" s="84" t="s">
        <v>38</v>
      </c>
      <c r="I22" s="3"/>
    </row>
    <row r="23" spans="2:9" ht="20.100000000000001" customHeight="1" x14ac:dyDescent="0.2">
      <c r="B23" s="80">
        <v>10</v>
      </c>
      <c r="C23" s="81" t="s">
        <v>35</v>
      </c>
      <c r="D23" s="82">
        <v>45347</v>
      </c>
      <c r="E23" s="83">
        <v>5057</v>
      </c>
      <c r="F23" s="83">
        <v>396585</v>
      </c>
      <c r="G23" s="83">
        <v>6211</v>
      </c>
      <c r="H23" s="84" t="s">
        <v>39</v>
      </c>
      <c r="I23" s="3"/>
    </row>
    <row r="24" spans="2:9" ht="20.100000000000001" customHeight="1" x14ac:dyDescent="0.2">
      <c r="B24" s="80">
        <v>11</v>
      </c>
      <c r="C24" s="81" t="s">
        <v>36</v>
      </c>
      <c r="D24" s="82">
        <v>45350</v>
      </c>
      <c r="E24" s="83">
        <v>5130</v>
      </c>
      <c r="F24" s="83">
        <v>439913</v>
      </c>
      <c r="G24" s="83">
        <v>5842</v>
      </c>
      <c r="H24" s="84" t="s">
        <v>39</v>
      </c>
      <c r="I24" s="3"/>
    </row>
    <row r="25" spans="2:9" ht="20.100000000000001" customHeight="1" x14ac:dyDescent="0.2">
      <c r="B25" s="80">
        <v>12</v>
      </c>
      <c r="C25" s="81" t="s">
        <v>137</v>
      </c>
      <c r="D25" s="82">
        <v>45353</v>
      </c>
      <c r="E25" s="83">
        <v>5957</v>
      </c>
      <c r="F25" s="83">
        <v>450464</v>
      </c>
      <c r="G25" s="83">
        <v>7275</v>
      </c>
      <c r="H25" s="84" t="s">
        <v>39</v>
      </c>
      <c r="I25" s="3"/>
    </row>
    <row r="26" spans="2:9" ht="20.100000000000001" customHeight="1" x14ac:dyDescent="0.2">
      <c r="B26" s="80">
        <v>13</v>
      </c>
      <c r="C26" s="81" t="s">
        <v>138</v>
      </c>
      <c r="D26" s="82">
        <v>45360</v>
      </c>
      <c r="E26" s="83">
        <v>410</v>
      </c>
      <c r="F26" s="83">
        <v>22643</v>
      </c>
      <c r="G26" s="83">
        <v>644</v>
      </c>
      <c r="H26" s="84" t="s">
        <v>38</v>
      </c>
      <c r="I26" s="3"/>
    </row>
    <row r="27" spans="2:9" ht="20.100000000000001" customHeight="1" x14ac:dyDescent="0.2">
      <c r="B27" s="80">
        <v>14</v>
      </c>
      <c r="C27" s="81" t="s">
        <v>139</v>
      </c>
      <c r="D27" s="82">
        <v>45361</v>
      </c>
      <c r="E27" s="83">
        <v>6542</v>
      </c>
      <c r="F27" s="83">
        <v>511714</v>
      </c>
      <c r="G27" s="83">
        <v>7960</v>
      </c>
      <c r="H27" s="84" t="s">
        <v>39</v>
      </c>
      <c r="I27" s="3"/>
    </row>
    <row r="28" spans="2:9" ht="20.100000000000001" customHeight="1" x14ac:dyDescent="0.2">
      <c r="B28" s="80">
        <v>15</v>
      </c>
      <c r="C28" s="81" t="s">
        <v>140</v>
      </c>
      <c r="D28" s="82">
        <v>45368</v>
      </c>
      <c r="E28" s="83">
        <v>6194</v>
      </c>
      <c r="F28" s="83">
        <v>533193</v>
      </c>
      <c r="G28" s="83">
        <v>6898</v>
      </c>
      <c r="H28" s="84" t="s">
        <v>39</v>
      </c>
      <c r="I28" s="3"/>
    </row>
    <row r="29" spans="2:9" ht="20.100000000000001" customHeight="1" x14ac:dyDescent="0.2">
      <c r="B29" s="80">
        <v>16</v>
      </c>
      <c r="C29" s="81" t="s">
        <v>141</v>
      </c>
      <c r="D29" s="82">
        <v>45368</v>
      </c>
      <c r="E29" s="83">
        <v>6367</v>
      </c>
      <c r="F29" s="83">
        <v>493177</v>
      </c>
      <c r="G29" s="83">
        <v>7712</v>
      </c>
      <c r="H29" s="84" t="s">
        <v>39</v>
      </c>
      <c r="I29" s="3"/>
    </row>
    <row r="30" spans="2:9" ht="20.100000000000001" customHeight="1" x14ac:dyDescent="0.2">
      <c r="B30" s="80">
        <v>17</v>
      </c>
      <c r="C30" s="81" t="s">
        <v>142</v>
      </c>
      <c r="D30" s="82">
        <v>45375</v>
      </c>
      <c r="E30" s="83">
        <v>6557</v>
      </c>
      <c r="F30" s="83">
        <v>498847</v>
      </c>
      <c r="G30" s="83">
        <v>7864</v>
      </c>
      <c r="H30" s="84" t="s">
        <v>39</v>
      </c>
      <c r="I30" s="3"/>
    </row>
    <row r="31" spans="2:9" ht="20.100000000000001" customHeight="1" x14ac:dyDescent="0.2">
      <c r="B31" s="80">
        <v>18</v>
      </c>
      <c r="C31" s="81" t="s">
        <v>143</v>
      </c>
      <c r="D31" s="82">
        <v>45376</v>
      </c>
      <c r="E31" s="83">
        <v>877</v>
      </c>
      <c r="F31" s="83">
        <v>8901</v>
      </c>
      <c r="G31" s="83">
        <v>1170</v>
      </c>
      <c r="H31" s="84" t="s">
        <v>38</v>
      </c>
      <c r="I31" s="3"/>
    </row>
    <row r="32" spans="2:9" ht="20.100000000000001" customHeight="1" x14ac:dyDescent="0.2">
      <c r="B32" s="80">
        <v>19</v>
      </c>
      <c r="C32" s="81" t="s">
        <v>144</v>
      </c>
      <c r="D32" s="82">
        <v>45380</v>
      </c>
      <c r="E32" s="83">
        <v>6127</v>
      </c>
      <c r="F32" s="83">
        <v>515557</v>
      </c>
      <c r="G32" s="83">
        <v>6817</v>
      </c>
      <c r="H32" s="84" t="s">
        <v>39</v>
      </c>
      <c r="I32" s="3"/>
    </row>
    <row r="33" spans="2:9" ht="20.100000000000001" customHeight="1" x14ac:dyDescent="0.2">
      <c r="B33" s="80">
        <v>20</v>
      </c>
      <c r="C33" s="81" t="s">
        <v>145</v>
      </c>
      <c r="D33" s="82">
        <v>45382</v>
      </c>
      <c r="E33" s="83">
        <v>5108</v>
      </c>
      <c r="F33" s="83">
        <v>385200</v>
      </c>
      <c r="G33" s="83">
        <v>6169</v>
      </c>
      <c r="H33" s="84" t="s">
        <v>39</v>
      </c>
      <c r="I33" s="3"/>
    </row>
    <row r="34" spans="2:9" ht="20.100000000000001" customHeight="1" x14ac:dyDescent="0.2">
      <c r="B34" s="80">
        <v>21</v>
      </c>
      <c r="C34" s="81" t="s">
        <v>146</v>
      </c>
      <c r="D34" s="82">
        <v>45381</v>
      </c>
      <c r="E34" s="83">
        <v>0</v>
      </c>
      <c r="F34" s="83">
        <v>6667</v>
      </c>
      <c r="G34" s="83">
        <v>10000.5</v>
      </c>
      <c r="H34" s="84" t="s">
        <v>38</v>
      </c>
      <c r="I34" s="3"/>
    </row>
    <row r="35" spans="2:9" ht="20.100000000000001" customHeight="1" x14ac:dyDescent="0.2">
      <c r="B35" s="80">
        <v>22</v>
      </c>
      <c r="C35" s="81" t="s">
        <v>181</v>
      </c>
      <c r="D35" s="82">
        <v>45388</v>
      </c>
      <c r="E35" s="83">
        <v>336</v>
      </c>
      <c r="F35" s="83">
        <v>6354</v>
      </c>
      <c r="G35" s="83">
        <v>505</v>
      </c>
      <c r="H35" s="84" t="s">
        <v>38</v>
      </c>
      <c r="I35" s="3"/>
    </row>
    <row r="36" spans="2:9" ht="20.100000000000001" customHeight="1" x14ac:dyDescent="0.2">
      <c r="B36" s="80">
        <v>23</v>
      </c>
      <c r="C36" s="81" t="s">
        <v>182</v>
      </c>
      <c r="D36" s="82">
        <v>45389</v>
      </c>
      <c r="E36" s="83">
        <v>5036</v>
      </c>
      <c r="F36" s="83">
        <v>382062</v>
      </c>
      <c r="G36" s="83">
        <v>6062</v>
      </c>
      <c r="H36" s="84" t="s">
        <v>39</v>
      </c>
      <c r="I36" s="3"/>
    </row>
    <row r="37" spans="2:9" ht="20.100000000000001" customHeight="1" x14ac:dyDescent="0.2">
      <c r="B37" s="80">
        <v>24</v>
      </c>
      <c r="C37" s="81" t="s">
        <v>183</v>
      </c>
      <c r="D37" s="82">
        <v>45395</v>
      </c>
      <c r="E37" s="83">
        <v>4891</v>
      </c>
      <c r="F37" s="83">
        <v>391851</v>
      </c>
      <c r="G37" s="83">
        <v>5260</v>
      </c>
      <c r="H37" s="84" t="s">
        <v>39</v>
      </c>
      <c r="I37" s="3"/>
    </row>
    <row r="38" spans="2:9" ht="20.100000000000001" customHeight="1" x14ac:dyDescent="0.2">
      <c r="B38" s="80">
        <v>25</v>
      </c>
      <c r="C38" s="81" t="s">
        <v>184</v>
      </c>
      <c r="D38" s="82">
        <v>45396</v>
      </c>
      <c r="E38" s="83">
        <v>4414</v>
      </c>
      <c r="F38" s="83">
        <v>336316</v>
      </c>
      <c r="G38" s="83">
        <v>5302</v>
      </c>
      <c r="H38" s="84" t="s">
        <v>39</v>
      </c>
      <c r="I38" s="3"/>
    </row>
    <row r="39" spans="2:9" ht="20.100000000000001" customHeight="1" x14ac:dyDescent="0.2">
      <c r="B39" s="80">
        <v>26</v>
      </c>
      <c r="C39" s="81" t="s">
        <v>185</v>
      </c>
      <c r="D39" s="82">
        <v>45401</v>
      </c>
      <c r="E39" s="83">
        <v>1347</v>
      </c>
      <c r="F39" s="83">
        <v>26253</v>
      </c>
      <c r="G39" s="83">
        <v>1967</v>
      </c>
      <c r="H39" s="84" t="s">
        <v>38</v>
      </c>
      <c r="I39" s="3"/>
    </row>
    <row r="40" spans="2:9" ht="20.100000000000001" customHeight="1" x14ac:dyDescent="0.2">
      <c r="B40" s="80">
        <v>27</v>
      </c>
      <c r="C40" s="81" t="s">
        <v>186</v>
      </c>
      <c r="D40" s="82">
        <v>45402</v>
      </c>
      <c r="E40" s="83">
        <v>4332</v>
      </c>
      <c r="F40" s="83">
        <v>325941</v>
      </c>
      <c r="G40" s="83">
        <v>5114</v>
      </c>
      <c r="H40" s="84" t="s">
        <v>39</v>
      </c>
      <c r="I40" s="3"/>
    </row>
    <row r="41" spans="2:9" ht="20.100000000000001" customHeight="1" x14ac:dyDescent="0.2">
      <c r="B41" s="80">
        <v>28</v>
      </c>
      <c r="C41" s="81" t="s">
        <v>187</v>
      </c>
      <c r="D41" s="82">
        <v>45409</v>
      </c>
      <c r="E41" s="83">
        <v>3799</v>
      </c>
      <c r="F41" s="83">
        <v>269965</v>
      </c>
      <c r="G41" s="83">
        <v>4530</v>
      </c>
      <c r="H41" s="84" t="s">
        <v>39</v>
      </c>
      <c r="I41" s="3"/>
    </row>
    <row r="42" spans="2:9" ht="20.100000000000001" customHeight="1" x14ac:dyDescent="0.2">
      <c r="B42" s="80">
        <v>29</v>
      </c>
      <c r="C42" s="81" t="s">
        <v>188</v>
      </c>
      <c r="D42" s="82">
        <v>45411</v>
      </c>
      <c r="E42" s="83">
        <v>4964</v>
      </c>
      <c r="F42" s="83">
        <v>400701</v>
      </c>
      <c r="G42" s="83">
        <v>5291</v>
      </c>
      <c r="H42" s="84" t="s">
        <v>39</v>
      </c>
      <c r="I42" s="3"/>
    </row>
    <row r="43" spans="2:9" ht="20.100000000000001" customHeight="1" x14ac:dyDescent="0.2">
      <c r="B43" s="80">
        <v>30</v>
      </c>
      <c r="C43" s="81" t="s">
        <v>205</v>
      </c>
      <c r="D43" s="82">
        <v>45414</v>
      </c>
      <c r="E43" s="83">
        <v>0</v>
      </c>
      <c r="F43" s="83">
        <v>0</v>
      </c>
      <c r="G43" s="83">
        <v>48534</v>
      </c>
      <c r="H43" s="84" t="s">
        <v>38</v>
      </c>
      <c r="I43" s="3"/>
    </row>
    <row r="44" spans="2:9" ht="20.100000000000001" customHeight="1" x14ac:dyDescent="0.2">
      <c r="B44" s="80">
        <v>31</v>
      </c>
      <c r="C44" s="81" t="s">
        <v>206</v>
      </c>
      <c r="D44" s="82">
        <v>45416</v>
      </c>
      <c r="E44" s="83">
        <v>3424</v>
      </c>
      <c r="F44" s="83">
        <v>234942</v>
      </c>
      <c r="G44" s="83">
        <v>4052</v>
      </c>
      <c r="H44" s="84" t="s">
        <v>39</v>
      </c>
      <c r="I44" s="3"/>
    </row>
    <row r="45" spans="2:9" ht="20.100000000000001" customHeight="1" x14ac:dyDescent="0.2">
      <c r="B45" s="80">
        <v>32</v>
      </c>
      <c r="C45" s="81" t="s">
        <v>207</v>
      </c>
      <c r="D45" s="82">
        <v>45423</v>
      </c>
      <c r="E45" s="83">
        <v>1106</v>
      </c>
      <c r="F45" s="83">
        <v>76863</v>
      </c>
      <c r="G45" s="83">
        <v>2258</v>
      </c>
      <c r="H45" s="84" t="s">
        <v>38</v>
      </c>
      <c r="I45" s="3"/>
    </row>
    <row r="46" spans="2:9" ht="20.100000000000001" customHeight="1" x14ac:dyDescent="0.2">
      <c r="B46" s="80">
        <v>33</v>
      </c>
      <c r="C46" s="81" t="s">
        <v>208</v>
      </c>
      <c r="D46" s="82">
        <v>45424</v>
      </c>
      <c r="E46" s="83">
        <v>4031</v>
      </c>
      <c r="F46" s="83">
        <v>272281</v>
      </c>
      <c r="G46" s="83">
        <v>4694</v>
      </c>
      <c r="H46" s="84" t="s">
        <v>39</v>
      </c>
      <c r="I46" s="3"/>
    </row>
    <row r="47" spans="2:9" ht="20.100000000000001" customHeight="1" x14ac:dyDescent="0.2">
      <c r="B47" s="80">
        <v>34</v>
      </c>
      <c r="C47" s="81" t="s">
        <v>209</v>
      </c>
      <c r="D47" s="82">
        <v>45425</v>
      </c>
      <c r="E47" s="83">
        <v>0</v>
      </c>
      <c r="F47" s="83">
        <v>33</v>
      </c>
      <c r="G47" s="83">
        <v>350</v>
      </c>
      <c r="H47" s="84" t="s">
        <v>38</v>
      </c>
      <c r="I47" s="3"/>
    </row>
    <row r="48" spans="2:9" ht="20.100000000000001" customHeight="1" x14ac:dyDescent="0.2">
      <c r="B48" s="80">
        <v>35</v>
      </c>
      <c r="C48" s="81" t="s">
        <v>210</v>
      </c>
      <c r="D48" s="82">
        <v>45427</v>
      </c>
      <c r="E48" s="83">
        <v>5446</v>
      </c>
      <c r="F48" s="83">
        <v>441615</v>
      </c>
      <c r="G48" s="83">
        <v>5798</v>
      </c>
      <c r="H48" s="84" t="s">
        <v>39</v>
      </c>
      <c r="I48" s="3"/>
    </row>
    <row r="49" spans="2:9" ht="20.100000000000001" customHeight="1" x14ac:dyDescent="0.2">
      <c r="B49" s="80">
        <v>36</v>
      </c>
      <c r="C49" s="81" t="s">
        <v>211</v>
      </c>
      <c r="D49" s="82">
        <v>45430</v>
      </c>
      <c r="E49" s="83">
        <v>3729</v>
      </c>
      <c r="F49" s="83">
        <v>258299</v>
      </c>
      <c r="G49" s="83">
        <v>4365</v>
      </c>
      <c r="H49" s="84" t="s">
        <v>39</v>
      </c>
      <c r="I49" s="3"/>
    </row>
    <row r="50" spans="2:9" ht="20.100000000000001" customHeight="1" x14ac:dyDescent="0.2">
      <c r="B50" s="80">
        <v>37</v>
      </c>
      <c r="C50" s="81" t="s">
        <v>212</v>
      </c>
      <c r="D50" s="82">
        <v>45433</v>
      </c>
      <c r="E50" s="83">
        <v>0</v>
      </c>
      <c r="F50" s="83">
        <v>1569</v>
      </c>
      <c r="G50" s="83">
        <v>1346</v>
      </c>
      <c r="H50" s="84" t="s">
        <v>38</v>
      </c>
      <c r="I50" s="3"/>
    </row>
    <row r="51" spans="2:9" ht="20.100000000000001" customHeight="1" x14ac:dyDescent="0.2">
      <c r="B51" s="80">
        <v>38</v>
      </c>
      <c r="C51" s="81" t="s">
        <v>213</v>
      </c>
      <c r="D51" s="82">
        <v>45437</v>
      </c>
      <c r="E51" s="83">
        <v>2224</v>
      </c>
      <c r="F51" s="83">
        <v>102094</v>
      </c>
      <c r="G51" s="83">
        <v>3872</v>
      </c>
      <c r="H51" s="84" t="s">
        <v>38</v>
      </c>
      <c r="I51" s="3"/>
    </row>
    <row r="52" spans="2:9" ht="20.100000000000001" customHeight="1" x14ac:dyDescent="0.2">
      <c r="B52" s="80">
        <v>39</v>
      </c>
      <c r="C52" s="81" t="s">
        <v>214</v>
      </c>
      <c r="D52" s="82">
        <v>45437</v>
      </c>
      <c r="E52" s="83">
        <v>4294</v>
      </c>
      <c r="F52" s="83">
        <v>343184</v>
      </c>
      <c r="G52" s="83">
        <v>4599</v>
      </c>
      <c r="H52" s="84" t="s">
        <v>39</v>
      </c>
      <c r="I52" s="3"/>
    </row>
    <row r="53" spans="2:9" ht="20.100000000000001" customHeight="1" x14ac:dyDescent="0.2">
      <c r="B53" s="80">
        <v>40</v>
      </c>
      <c r="C53" s="81" t="s">
        <v>215</v>
      </c>
      <c r="D53" s="82">
        <v>45441</v>
      </c>
      <c r="E53" s="83">
        <v>0</v>
      </c>
      <c r="F53" s="83">
        <v>80</v>
      </c>
      <c r="G53" s="83">
        <v>1177</v>
      </c>
      <c r="H53" s="84" t="s">
        <v>38</v>
      </c>
      <c r="I53" s="3"/>
    </row>
    <row r="54" spans="2:9" ht="20.100000000000001" customHeight="1" x14ac:dyDescent="0.2">
      <c r="B54" s="80">
        <v>41</v>
      </c>
      <c r="C54" s="81" t="s">
        <v>216</v>
      </c>
      <c r="D54" s="82">
        <v>45441</v>
      </c>
      <c r="E54" s="83">
        <v>2340</v>
      </c>
      <c r="F54" s="83">
        <v>160662</v>
      </c>
      <c r="G54" s="83">
        <v>2746</v>
      </c>
      <c r="H54" s="84" t="s">
        <v>39</v>
      </c>
      <c r="I54" s="3"/>
    </row>
    <row r="55" spans="2:9" ht="20.100000000000001" customHeight="1" x14ac:dyDescent="0.2">
      <c r="B55" s="80">
        <v>42</v>
      </c>
      <c r="C55" s="81" t="s">
        <v>230</v>
      </c>
      <c r="D55" s="82">
        <v>45447</v>
      </c>
      <c r="E55" s="83">
        <v>2229</v>
      </c>
      <c r="F55" s="83">
        <v>152536</v>
      </c>
      <c r="G55" s="83">
        <v>2610</v>
      </c>
      <c r="H55" s="84" t="s">
        <v>39</v>
      </c>
      <c r="I55" s="3"/>
    </row>
    <row r="56" spans="2:9" ht="20.100000000000001" customHeight="1" x14ac:dyDescent="0.2">
      <c r="B56" s="80">
        <v>43</v>
      </c>
      <c r="C56" s="81" t="s">
        <v>231</v>
      </c>
      <c r="D56" s="82">
        <v>45451</v>
      </c>
      <c r="E56" s="83">
        <v>2673</v>
      </c>
      <c r="F56" s="83">
        <v>213724</v>
      </c>
      <c r="G56" s="83">
        <v>2818</v>
      </c>
      <c r="H56" s="84" t="s">
        <v>39</v>
      </c>
      <c r="I56" s="3"/>
    </row>
    <row r="57" spans="2:9" ht="20.100000000000001" customHeight="1" x14ac:dyDescent="0.2">
      <c r="B57" s="80">
        <v>44</v>
      </c>
      <c r="C57" s="81" t="s">
        <v>232</v>
      </c>
      <c r="D57" s="82">
        <v>45452</v>
      </c>
      <c r="E57" s="83">
        <v>1624</v>
      </c>
      <c r="F57" s="83">
        <v>65217</v>
      </c>
      <c r="G57" s="83">
        <v>2563</v>
      </c>
      <c r="H57" s="84" t="s">
        <v>38</v>
      </c>
      <c r="I57" s="3"/>
    </row>
    <row r="58" spans="2:9" ht="20.100000000000001" customHeight="1" x14ac:dyDescent="0.2">
      <c r="B58" s="80">
        <v>45</v>
      </c>
      <c r="C58" s="81" t="s">
        <v>237</v>
      </c>
      <c r="D58" s="82">
        <v>45454</v>
      </c>
      <c r="E58" s="83">
        <v>1899</v>
      </c>
      <c r="F58" s="83">
        <v>116988</v>
      </c>
      <c r="G58" s="83">
        <v>2155</v>
      </c>
      <c r="H58" s="84" t="s">
        <v>39</v>
      </c>
      <c r="I58" s="3"/>
    </row>
    <row r="59" spans="2:9" ht="20.100000000000001" customHeight="1" x14ac:dyDescent="0.2">
      <c r="B59" s="80">
        <v>46</v>
      </c>
      <c r="C59" s="81" t="s">
        <v>233</v>
      </c>
      <c r="D59" s="82">
        <v>45460</v>
      </c>
      <c r="E59" s="83">
        <v>1598</v>
      </c>
      <c r="F59" s="83">
        <v>111160</v>
      </c>
      <c r="G59" s="83">
        <v>1797</v>
      </c>
      <c r="H59" s="84" t="s">
        <v>39</v>
      </c>
      <c r="I59" s="3"/>
    </row>
    <row r="60" spans="2:9" ht="20.100000000000001" customHeight="1" x14ac:dyDescent="0.2">
      <c r="B60" s="80">
        <v>47</v>
      </c>
      <c r="C60" s="81" t="s">
        <v>235</v>
      </c>
      <c r="D60" s="82">
        <v>45461</v>
      </c>
      <c r="E60" s="83">
        <v>0</v>
      </c>
      <c r="F60" s="83">
        <v>96</v>
      </c>
      <c r="G60" s="83">
        <v>423.59100000000001</v>
      </c>
      <c r="H60" s="84" t="s">
        <v>38</v>
      </c>
      <c r="I60" s="3"/>
    </row>
    <row r="61" spans="2:9" ht="20.100000000000001" customHeight="1" x14ac:dyDescent="0.2">
      <c r="B61" s="80">
        <v>48</v>
      </c>
      <c r="C61" s="81" t="s">
        <v>234</v>
      </c>
      <c r="D61" s="82">
        <v>45463</v>
      </c>
      <c r="E61" s="83">
        <v>2482</v>
      </c>
      <c r="F61" s="83">
        <v>191944</v>
      </c>
      <c r="G61" s="83">
        <v>2658</v>
      </c>
      <c r="H61" s="84" t="s">
        <v>39</v>
      </c>
      <c r="I61" s="3"/>
    </row>
    <row r="62" spans="2:9" ht="20.100000000000001" customHeight="1" x14ac:dyDescent="0.2">
      <c r="B62" s="80">
        <v>49</v>
      </c>
      <c r="C62" s="81" t="s">
        <v>236</v>
      </c>
      <c r="D62" s="82">
        <v>45465</v>
      </c>
      <c r="E62" s="83">
        <v>1898</v>
      </c>
      <c r="F62" s="83">
        <v>90060</v>
      </c>
      <c r="G62" s="83">
        <v>3270</v>
      </c>
      <c r="H62" s="84" t="s">
        <v>38</v>
      </c>
      <c r="I62" s="3"/>
    </row>
    <row r="63" spans="2:9" ht="20.100000000000001" customHeight="1" x14ac:dyDescent="0.2">
      <c r="B63" s="80">
        <v>50</v>
      </c>
      <c r="C63" s="81" t="s">
        <v>245</v>
      </c>
      <c r="D63" s="82">
        <v>45481</v>
      </c>
      <c r="E63" s="83">
        <v>1842</v>
      </c>
      <c r="F63" s="83">
        <v>109666</v>
      </c>
      <c r="G63" s="83">
        <v>3319</v>
      </c>
      <c r="H63" s="84" t="s">
        <v>38</v>
      </c>
      <c r="I63" s="3"/>
    </row>
    <row r="64" spans="2:9" ht="20.100000000000001" customHeight="1" x14ac:dyDescent="0.2">
      <c r="B64" s="80">
        <v>51</v>
      </c>
      <c r="C64" s="81" t="s">
        <v>246</v>
      </c>
      <c r="D64" s="82">
        <v>45496</v>
      </c>
      <c r="E64" s="83">
        <v>2619</v>
      </c>
      <c r="F64" s="83">
        <v>86327</v>
      </c>
      <c r="G64" s="83">
        <v>3953</v>
      </c>
      <c r="H64" s="84" t="s">
        <v>38</v>
      </c>
      <c r="I64" s="3"/>
    </row>
    <row r="65" spans="2:19" ht="20.100000000000001" customHeight="1" x14ac:dyDescent="0.2">
      <c r="B65" s="80">
        <v>52</v>
      </c>
      <c r="C65" s="81" t="s">
        <v>252</v>
      </c>
      <c r="D65" s="82">
        <v>45519</v>
      </c>
      <c r="E65" s="83">
        <v>2819</v>
      </c>
      <c r="F65" s="83">
        <v>80494</v>
      </c>
      <c r="G65" s="83">
        <v>4202</v>
      </c>
      <c r="H65" s="84" t="s">
        <v>38</v>
      </c>
      <c r="I65" s="3"/>
    </row>
    <row r="66" spans="2:19" ht="20.100000000000001" customHeight="1" x14ac:dyDescent="0.2">
      <c r="B66" s="80">
        <v>53</v>
      </c>
      <c r="C66" s="81" t="s">
        <v>253</v>
      </c>
      <c r="D66" s="82">
        <v>45523</v>
      </c>
      <c r="E66" s="83">
        <v>1655</v>
      </c>
      <c r="F66" s="83">
        <v>14340</v>
      </c>
      <c r="G66" s="83">
        <v>2158</v>
      </c>
      <c r="H66" s="84" t="s">
        <v>38</v>
      </c>
      <c r="I66" s="3"/>
    </row>
    <row r="67" spans="2:19" s="27" customFormat="1" ht="16.5" customHeight="1" x14ac:dyDescent="0.2">
      <c r="B67" s="24"/>
      <c r="C67" s="25"/>
      <c r="D67" s="41" t="s">
        <v>93</v>
      </c>
      <c r="E67" s="40">
        <f>SUM(E14:E66)</f>
        <v>150072</v>
      </c>
      <c r="F67" s="40">
        <f>SUM(F14:F66)</f>
        <v>10834750</v>
      </c>
      <c r="G67" s="41">
        <f>SUM(G14:G66)</f>
        <v>269881.34100000001</v>
      </c>
      <c r="H67" s="41"/>
      <c r="I67" s="26"/>
      <c r="Q67" s="28"/>
      <c r="R67" s="28"/>
      <c r="S67" s="28"/>
    </row>
    <row r="69" spans="2:19" x14ac:dyDescent="0.2">
      <c r="E69" s="6"/>
      <c r="F69" s="6"/>
      <c r="G69" s="6"/>
    </row>
    <row r="70" spans="2:19" x14ac:dyDescent="0.2">
      <c r="E70" s="6"/>
      <c r="F70" s="6"/>
      <c r="G70" s="6"/>
    </row>
    <row r="71" spans="2:19" x14ac:dyDescent="0.2">
      <c r="F71" s="6"/>
    </row>
    <row r="74" spans="2:19" x14ac:dyDescent="0.2">
      <c r="G74" s="7"/>
      <c r="H74" s="7"/>
      <c r="I74" s="7"/>
    </row>
  </sheetData>
  <mergeCells count="2">
    <mergeCell ref="B10:H10"/>
    <mergeCell ref="F11:H11"/>
  </mergeCells>
  <phoneticPr fontId="17" type="noConversion"/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B10:Q89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7" t="s">
        <v>23</v>
      </c>
      <c r="C10" s="97"/>
      <c r="D10" s="97"/>
      <c r="E10" s="97"/>
      <c r="F10" s="97"/>
      <c r="G10" s="36"/>
      <c r="H10" s="36"/>
    </row>
    <row r="11" spans="2:17" x14ac:dyDescent="0.2">
      <c r="B11" s="2"/>
      <c r="C11" s="2"/>
      <c r="D11" s="99" t="str">
        <f>Principal!C13</f>
        <v>datos al 31/08/2024</v>
      </c>
      <c r="E11" s="99"/>
      <c r="F11" s="99"/>
    </row>
    <row r="12" spans="2:17" x14ac:dyDescent="0.2">
      <c r="B12" s="2"/>
      <c r="C12" s="2"/>
      <c r="D12" s="35"/>
      <c r="E12" s="35"/>
      <c r="F12" s="35"/>
    </row>
    <row r="13" spans="2:17" s="27" customFormat="1" ht="20.100000000000001" customHeight="1" x14ac:dyDescent="0.2">
      <c r="B13" s="33" t="s">
        <v>13</v>
      </c>
      <c r="C13" s="32" t="s">
        <v>9</v>
      </c>
      <c r="D13" s="32" t="s">
        <v>10</v>
      </c>
      <c r="E13" s="32" t="s">
        <v>11</v>
      </c>
      <c r="F13" s="32" t="s">
        <v>14</v>
      </c>
      <c r="I13" s="37"/>
      <c r="J13" s="38"/>
      <c r="K13" s="38"/>
      <c r="L13" s="38"/>
      <c r="N13" s="37"/>
      <c r="O13" s="38"/>
      <c r="P13" s="38"/>
      <c r="Q13" s="38"/>
    </row>
    <row r="14" spans="2:17" ht="20.100000000000001" customHeight="1" x14ac:dyDescent="0.2">
      <c r="B14" s="63" t="s">
        <v>43</v>
      </c>
      <c r="C14" s="64">
        <v>20372</v>
      </c>
      <c r="D14" s="64">
        <v>1601999</v>
      </c>
      <c r="E14" s="64">
        <v>21757</v>
      </c>
      <c r="F14" s="65">
        <f>+E14/$E$89</f>
        <v>0.11898108399275953</v>
      </c>
      <c r="I14" s="8"/>
      <c r="J14" s="9"/>
      <c r="K14" s="9"/>
      <c r="L14" s="9"/>
      <c r="N14" s="8"/>
      <c r="O14" s="9"/>
      <c r="P14" s="9"/>
      <c r="Q14" s="9"/>
    </row>
    <row r="15" spans="2:17" ht="20.100000000000001" customHeight="1" x14ac:dyDescent="0.2">
      <c r="B15" s="63" t="s">
        <v>44</v>
      </c>
      <c r="C15" s="64">
        <v>15659</v>
      </c>
      <c r="D15" s="64">
        <v>1200799</v>
      </c>
      <c r="E15" s="64">
        <v>18031</v>
      </c>
      <c r="F15" s="65">
        <f>+E15/$E$89</f>
        <v>9.8604951301808477E-2</v>
      </c>
      <c r="I15" s="8"/>
      <c r="J15" s="9"/>
      <c r="K15" s="9"/>
      <c r="L15" s="9"/>
      <c r="N15" s="8"/>
      <c r="O15" s="9"/>
      <c r="P15" s="9"/>
      <c r="Q15" s="9"/>
    </row>
    <row r="16" spans="2:17" ht="20.100000000000001" customHeight="1" x14ac:dyDescent="0.2">
      <c r="B16" s="63" t="s">
        <v>79</v>
      </c>
      <c r="C16" s="64">
        <v>12735</v>
      </c>
      <c r="D16" s="64">
        <v>25119</v>
      </c>
      <c r="E16" s="64">
        <v>16552</v>
      </c>
      <c r="F16" s="65">
        <f>+E16/$E$89</f>
        <v>9.0516840660392325E-2</v>
      </c>
      <c r="I16" s="8"/>
      <c r="J16" s="9"/>
      <c r="K16" s="9"/>
      <c r="L16" s="9"/>
      <c r="N16" s="8"/>
      <c r="O16" s="9"/>
      <c r="P16" s="9"/>
      <c r="Q16" s="9"/>
    </row>
    <row r="17" spans="2:17" ht="20.100000000000001" customHeight="1" x14ac:dyDescent="0.2">
      <c r="B17" s="63" t="s">
        <v>45</v>
      </c>
      <c r="C17" s="64">
        <v>12713</v>
      </c>
      <c r="D17" s="64">
        <v>997199</v>
      </c>
      <c r="E17" s="64">
        <v>14279</v>
      </c>
      <c r="F17" s="65">
        <f>+E17/$E$89</f>
        <v>7.8086634110061739E-2</v>
      </c>
      <c r="I17" s="8"/>
      <c r="J17" s="9"/>
      <c r="K17" s="9"/>
      <c r="L17" s="9"/>
      <c r="N17" s="8"/>
      <c r="O17" s="9"/>
      <c r="P17" s="9"/>
      <c r="Q17" s="9"/>
    </row>
    <row r="18" spans="2:17" ht="20.100000000000001" customHeight="1" x14ac:dyDescent="0.2">
      <c r="B18" s="63" t="s">
        <v>51</v>
      </c>
      <c r="C18" s="64">
        <v>9308</v>
      </c>
      <c r="D18" s="64">
        <v>640442</v>
      </c>
      <c r="E18" s="64">
        <v>10682</v>
      </c>
      <c r="F18" s="65">
        <f>+E18/$E$89</f>
        <v>5.8415955288443136E-2</v>
      </c>
      <c r="I18" s="8"/>
      <c r="J18" s="9"/>
      <c r="K18" s="9"/>
      <c r="L18" s="9"/>
      <c r="N18" s="8"/>
      <c r="O18" s="9"/>
      <c r="P18" s="9"/>
      <c r="Q18" s="9"/>
    </row>
    <row r="19" spans="2:17" ht="20.100000000000001" customHeight="1" x14ac:dyDescent="0.2">
      <c r="B19" s="63" t="s">
        <v>48</v>
      </c>
      <c r="C19" s="64">
        <v>8098</v>
      </c>
      <c r="D19" s="64">
        <v>582019</v>
      </c>
      <c r="E19" s="64">
        <v>9678</v>
      </c>
      <c r="F19" s="65">
        <f>+E19/$E$89</f>
        <v>5.2925446103871246E-2</v>
      </c>
      <c r="I19" s="8"/>
      <c r="J19" s="9"/>
      <c r="K19" s="9"/>
      <c r="L19" s="9"/>
      <c r="N19" s="8"/>
      <c r="O19" s="9"/>
      <c r="P19" s="9"/>
      <c r="Q19" s="9"/>
    </row>
    <row r="20" spans="2:17" ht="20.100000000000001" customHeight="1" x14ac:dyDescent="0.2">
      <c r="B20" s="63" t="s">
        <v>58</v>
      </c>
      <c r="C20" s="64">
        <v>6378</v>
      </c>
      <c r="D20" s="64">
        <v>382680</v>
      </c>
      <c r="E20" s="64">
        <v>9605</v>
      </c>
      <c r="F20" s="65">
        <f>+E20/$E$89</f>
        <v>5.2526235774714124E-2</v>
      </c>
      <c r="I20" s="8"/>
      <c r="J20" s="9"/>
      <c r="K20" s="9"/>
      <c r="L20" s="9"/>
      <c r="N20" s="8"/>
      <c r="O20" s="9"/>
      <c r="P20" s="9"/>
      <c r="Q20" s="9"/>
    </row>
    <row r="21" spans="2:17" ht="20.100000000000001" customHeight="1" x14ac:dyDescent="0.2">
      <c r="B21" s="63" t="s">
        <v>49</v>
      </c>
      <c r="C21" s="64">
        <v>7866</v>
      </c>
      <c r="D21" s="64">
        <v>680638</v>
      </c>
      <c r="E21" s="64">
        <v>9385</v>
      </c>
      <c r="F21" s="65">
        <f>+E21/$E$89</f>
        <v>5.1323136152596781E-2</v>
      </c>
      <c r="I21" s="8"/>
      <c r="J21" s="9"/>
      <c r="K21" s="9"/>
      <c r="L21" s="9"/>
      <c r="N21" s="8"/>
      <c r="O21" s="9"/>
      <c r="P21" s="9"/>
      <c r="Q21" s="9"/>
    </row>
    <row r="22" spans="2:17" ht="20.100000000000001" customHeight="1" x14ac:dyDescent="0.2">
      <c r="B22" s="63" t="s">
        <v>46</v>
      </c>
      <c r="C22" s="64">
        <v>6690</v>
      </c>
      <c r="D22" s="64">
        <v>550188</v>
      </c>
      <c r="E22" s="64">
        <v>8039</v>
      </c>
      <c r="F22" s="65">
        <f>+E22/$E$89</f>
        <v>4.3962353919097016E-2</v>
      </c>
      <c r="I22" s="8"/>
      <c r="J22" s="9"/>
      <c r="K22" s="9"/>
      <c r="L22" s="9"/>
      <c r="N22" s="8"/>
      <c r="O22" s="9"/>
      <c r="P22" s="9"/>
      <c r="Q22" s="9"/>
    </row>
    <row r="23" spans="2:17" ht="20.100000000000001" customHeight="1" x14ac:dyDescent="0.2">
      <c r="B23" s="63" t="s">
        <v>47</v>
      </c>
      <c r="C23" s="64">
        <v>6762</v>
      </c>
      <c r="D23" s="64">
        <v>515566</v>
      </c>
      <c r="E23" s="64">
        <v>7906</v>
      </c>
      <c r="F23" s="65">
        <f>+E23/$E$89</f>
        <v>4.3235025511180622E-2</v>
      </c>
      <c r="I23" s="8"/>
      <c r="J23" s="9"/>
      <c r="K23" s="9"/>
      <c r="L23" s="9"/>
      <c r="N23" s="8"/>
      <c r="O23" s="9"/>
      <c r="P23" s="9"/>
      <c r="Q23" s="9"/>
    </row>
    <row r="24" spans="2:17" ht="20.100000000000001" customHeight="1" x14ac:dyDescent="0.2">
      <c r="B24" s="63" t="s">
        <v>54</v>
      </c>
      <c r="C24" s="64">
        <v>6075</v>
      </c>
      <c r="D24" s="64">
        <v>484714</v>
      </c>
      <c r="E24" s="64">
        <v>7010</v>
      </c>
      <c r="F24" s="65">
        <f>+E24/$E$89</f>
        <v>3.833512886837543E-2</v>
      </c>
      <c r="I24" s="8"/>
      <c r="J24" s="9"/>
      <c r="K24" s="9"/>
      <c r="L24" s="9"/>
      <c r="N24" s="8"/>
      <c r="O24" s="9"/>
      <c r="P24" s="9"/>
      <c r="Q24" s="9"/>
    </row>
    <row r="25" spans="2:17" ht="20.100000000000001" customHeight="1" x14ac:dyDescent="0.2">
      <c r="B25" s="63" t="s">
        <v>52</v>
      </c>
      <c r="C25" s="64">
        <v>5483</v>
      </c>
      <c r="D25" s="64">
        <v>376808</v>
      </c>
      <c r="E25" s="64">
        <v>6863</v>
      </c>
      <c r="F25" s="65">
        <f>+E25/$E$89</f>
        <v>3.7531239575415209E-2</v>
      </c>
      <c r="I25" s="8"/>
      <c r="J25" s="9"/>
      <c r="K25" s="9"/>
      <c r="L25" s="9"/>
      <c r="N25" s="8"/>
      <c r="O25" s="9"/>
      <c r="P25" s="9"/>
      <c r="Q25" s="9"/>
    </row>
    <row r="26" spans="2:17" ht="20.100000000000001" customHeight="1" x14ac:dyDescent="0.2">
      <c r="B26" s="63" t="s">
        <v>57</v>
      </c>
      <c r="C26" s="64">
        <v>4946</v>
      </c>
      <c r="D26" s="64">
        <v>455194</v>
      </c>
      <c r="E26" s="64">
        <v>5970</v>
      </c>
      <c r="F26" s="65">
        <f>+E26/$E$89</f>
        <v>3.2647748836547981E-2</v>
      </c>
      <c r="I26" s="8"/>
      <c r="J26" s="9"/>
      <c r="K26" s="9"/>
      <c r="L26" s="9"/>
      <c r="N26" s="8"/>
      <c r="O26" s="9"/>
      <c r="P26" s="9"/>
      <c r="Q26" s="9"/>
    </row>
    <row r="27" spans="2:17" ht="20.100000000000001" customHeight="1" x14ac:dyDescent="0.2">
      <c r="B27" s="63" t="s">
        <v>56</v>
      </c>
      <c r="C27" s="64">
        <v>3959</v>
      </c>
      <c r="D27" s="64">
        <v>327156</v>
      </c>
      <c r="E27" s="64">
        <v>4470</v>
      </c>
      <c r="F27" s="65">
        <f>+E27/$E$89</f>
        <v>2.4444796867566076E-2</v>
      </c>
      <c r="I27" s="8"/>
      <c r="J27" s="9"/>
      <c r="K27" s="9"/>
      <c r="L27" s="9"/>
      <c r="N27" s="8"/>
      <c r="O27" s="9"/>
      <c r="P27" s="9"/>
      <c r="Q27" s="9"/>
    </row>
    <row r="28" spans="2:17" ht="20.100000000000001" customHeight="1" x14ac:dyDescent="0.2">
      <c r="B28" s="63" t="s">
        <v>50</v>
      </c>
      <c r="C28" s="64">
        <v>3265</v>
      </c>
      <c r="D28" s="64">
        <v>210261</v>
      </c>
      <c r="E28" s="64">
        <v>4075</v>
      </c>
      <c r="F28" s="65">
        <f>+E28/$E$89</f>
        <v>2.2284686182400839E-2</v>
      </c>
      <c r="I28" s="8"/>
      <c r="J28" s="9"/>
      <c r="K28" s="9"/>
      <c r="L28" s="9"/>
      <c r="N28" s="8"/>
      <c r="O28" s="9"/>
      <c r="P28" s="9"/>
      <c r="Q28" s="9"/>
    </row>
    <row r="29" spans="2:17" ht="20.100000000000001" customHeight="1" x14ac:dyDescent="0.2">
      <c r="B29" s="63" t="s">
        <v>189</v>
      </c>
      <c r="C29" s="64">
        <v>0</v>
      </c>
      <c r="D29" s="64">
        <v>262299</v>
      </c>
      <c r="E29" s="64">
        <v>3601</v>
      </c>
      <c r="F29" s="65">
        <f>+E29/$E$89</f>
        <v>1.9692553360202557E-2</v>
      </c>
      <c r="I29" s="8"/>
      <c r="J29" s="9"/>
      <c r="K29" s="9"/>
      <c r="L29" s="9"/>
      <c r="N29" s="8"/>
      <c r="O29" s="9"/>
      <c r="P29" s="9"/>
      <c r="Q29" s="9"/>
    </row>
    <row r="30" spans="2:17" ht="20.100000000000001" customHeight="1" x14ac:dyDescent="0.2">
      <c r="B30" s="63" t="s">
        <v>55</v>
      </c>
      <c r="C30" s="64">
        <v>2930</v>
      </c>
      <c r="D30" s="64">
        <v>199573</v>
      </c>
      <c r="E30" s="64">
        <v>3593</v>
      </c>
      <c r="F30" s="65">
        <f>+E30/$E$89</f>
        <v>1.9648804283034654E-2</v>
      </c>
      <c r="I30" s="8"/>
      <c r="J30" s="9"/>
      <c r="K30" s="9"/>
      <c r="L30" s="9"/>
      <c r="N30" s="8"/>
      <c r="O30" s="9"/>
      <c r="P30" s="9"/>
      <c r="Q30" s="9"/>
    </row>
    <row r="31" spans="2:17" ht="20.100000000000001" customHeight="1" x14ac:dyDescent="0.2">
      <c r="B31" s="63" t="s">
        <v>53</v>
      </c>
      <c r="C31" s="64">
        <v>2575</v>
      </c>
      <c r="D31" s="64">
        <v>189361</v>
      </c>
      <c r="E31" s="64">
        <v>3194</v>
      </c>
      <c r="F31" s="65">
        <f>+E31/$E$89</f>
        <v>1.7466819059285467E-2</v>
      </c>
      <c r="I31" s="8"/>
      <c r="J31" s="9"/>
      <c r="K31" s="9"/>
      <c r="L31" s="9"/>
      <c r="N31" s="8"/>
      <c r="O31" s="9"/>
      <c r="P31" s="9"/>
      <c r="Q31" s="9"/>
    </row>
    <row r="32" spans="2:17" ht="20.100000000000001" customHeight="1" x14ac:dyDescent="0.2">
      <c r="B32" s="63" t="s">
        <v>59</v>
      </c>
      <c r="C32" s="64">
        <v>2192</v>
      </c>
      <c r="D32" s="64">
        <v>157293</v>
      </c>
      <c r="E32" s="64">
        <v>2704</v>
      </c>
      <c r="F32" s="65">
        <f>+E32/$E$89</f>
        <v>1.478718808275138E-2</v>
      </c>
      <c r="I32" s="8"/>
      <c r="J32" s="9"/>
      <c r="K32" s="9"/>
      <c r="L32" s="9"/>
      <c r="N32" s="8"/>
      <c r="O32" s="9"/>
      <c r="P32" s="9"/>
      <c r="Q32" s="9"/>
    </row>
    <row r="33" spans="2:17" ht="20.100000000000001" customHeight="1" x14ac:dyDescent="0.2">
      <c r="B33" s="63" t="s">
        <v>60</v>
      </c>
      <c r="C33" s="64">
        <v>1458</v>
      </c>
      <c r="D33" s="64">
        <v>105052</v>
      </c>
      <c r="E33" s="64">
        <v>1756</v>
      </c>
      <c r="F33" s="65">
        <f>+E33/$E$89</f>
        <v>9.6029224383548158E-3</v>
      </c>
      <c r="I33" s="8"/>
      <c r="J33" s="9"/>
      <c r="K33" s="9"/>
      <c r="L33" s="9"/>
      <c r="N33" s="8"/>
      <c r="O33" s="9"/>
      <c r="P33" s="9"/>
      <c r="Q33" s="9"/>
    </row>
    <row r="34" spans="2:17" ht="20.100000000000001" customHeight="1" x14ac:dyDescent="0.2">
      <c r="B34" s="63" t="s">
        <v>62</v>
      </c>
      <c r="C34" s="64">
        <v>1176</v>
      </c>
      <c r="D34" s="64">
        <v>73473</v>
      </c>
      <c r="E34" s="64">
        <v>1501</v>
      </c>
      <c r="F34" s="65">
        <f>+E34/$E$89</f>
        <v>8.2084206036278917E-3</v>
      </c>
      <c r="I34" s="8"/>
      <c r="J34" s="9"/>
      <c r="K34" s="9"/>
      <c r="L34" s="9"/>
      <c r="N34" s="8"/>
      <c r="O34" s="9"/>
      <c r="P34" s="9"/>
      <c r="Q34" s="9"/>
    </row>
    <row r="35" spans="2:17" ht="20.100000000000001" customHeight="1" x14ac:dyDescent="0.2">
      <c r="B35" s="63" t="s">
        <v>61</v>
      </c>
      <c r="C35" s="64">
        <v>1085</v>
      </c>
      <c r="D35" s="64">
        <v>96208</v>
      </c>
      <c r="E35" s="64">
        <v>1200</v>
      </c>
      <c r="F35" s="65">
        <f>+E35/$E$89</f>
        <v>6.5623615751855234E-3</v>
      </c>
      <c r="I35" s="8"/>
      <c r="J35" s="9"/>
      <c r="K35" s="9"/>
      <c r="L35" s="9"/>
      <c r="N35" s="8"/>
      <c r="O35" s="9"/>
      <c r="P35" s="9"/>
      <c r="Q35" s="9"/>
    </row>
    <row r="36" spans="2:17" ht="20.100000000000001" customHeight="1" x14ac:dyDescent="0.2">
      <c r="B36" s="63" t="s">
        <v>63</v>
      </c>
      <c r="C36" s="64">
        <v>984</v>
      </c>
      <c r="D36" s="64">
        <v>65490</v>
      </c>
      <c r="E36" s="64">
        <v>1163</v>
      </c>
      <c r="F36" s="65">
        <f>+E36/$E$89</f>
        <v>6.3600220932839699E-3</v>
      </c>
      <c r="I36" s="8"/>
      <c r="J36" s="9"/>
      <c r="K36" s="9"/>
      <c r="L36" s="9"/>
      <c r="N36" s="8"/>
      <c r="O36" s="9"/>
      <c r="P36" s="9"/>
      <c r="Q36" s="9"/>
    </row>
    <row r="37" spans="2:17" ht="20.100000000000001" customHeight="1" x14ac:dyDescent="0.2">
      <c r="B37" s="63" t="s">
        <v>67</v>
      </c>
      <c r="C37" s="64">
        <v>825</v>
      </c>
      <c r="D37" s="64">
        <v>51577</v>
      </c>
      <c r="E37" s="64">
        <v>1028</v>
      </c>
      <c r="F37" s="65">
        <f>+E37/$E$89</f>
        <v>5.6217564160755988E-3</v>
      </c>
      <c r="I37" s="8"/>
      <c r="J37" s="9"/>
      <c r="K37" s="9"/>
      <c r="L37" s="9"/>
      <c r="N37" s="8"/>
      <c r="O37" s="9"/>
      <c r="P37" s="9"/>
      <c r="Q37" s="9"/>
    </row>
    <row r="38" spans="2:17" ht="20.100000000000001" customHeight="1" x14ac:dyDescent="0.2">
      <c r="B38" s="63" t="s">
        <v>65</v>
      </c>
      <c r="C38" s="64">
        <v>715</v>
      </c>
      <c r="D38" s="64">
        <v>44450</v>
      </c>
      <c r="E38" s="64">
        <v>908</v>
      </c>
      <c r="F38" s="65">
        <f>+E38/$E$89</f>
        <v>4.9655202585570457E-3</v>
      </c>
      <c r="I38" s="8"/>
      <c r="J38" s="9"/>
      <c r="K38" s="9"/>
      <c r="L38" s="9"/>
      <c r="N38" s="8"/>
      <c r="O38" s="9"/>
      <c r="P38" s="9"/>
      <c r="Q38" s="9"/>
    </row>
    <row r="39" spans="2:17" ht="20.100000000000001" customHeight="1" x14ac:dyDescent="0.2">
      <c r="B39" s="63" t="s">
        <v>147</v>
      </c>
      <c r="C39" s="64">
        <v>320</v>
      </c>
      <c r="D39" s="64">
        <v>61161</v>
      </c>
      <c r="E39" s="64">
        <v>832</v>
      </c>
      <c r="F39" s="65">
        <f>+E39/$E$89</f>
        <v>4.5499040254619628E-3</v>
      </c>
      <c r="I39" s="8"/>
      <c r="J39" s="9"/>
      <c r="K39" s="9"/>
      <c r="L39" s="9"/>
      <c r="N39" s="8"/>
      <c r="O39" s="9"/>
      <c r="P39" s="9"/>
      <c r="Q39" s="9"/>
    </row>
    <row r="40" spans="2:17" ht="20.100000000000001" customHeight="1" x14ac:dyDescent="0.2">
      <c r="B40" s="63" t="s">
        <v>64</v>
      </c>
      <c r="C40" s="64">
        <v>519</v>
      </c>
      <c r="D40" s="64">
        <v>45626</v>
      </c>
      <c r="E40" s="64">
        <v>639</v>
      </c>
      <c r="F40" s="65">
        <f>+E40/$E$89</f>
        <v>3.494457538786291E-3</v>
      </c>
      <c r="I40" s="8"/>
      <c r="J40" s="9"/>
      <c r="K40" s="9"/>
      <c r="L40" s="9"/>
      <c r="N40" s="8"/>
      <c r="O40" s="9"/>
      <c r="P40" s="9"/>
      <c r="Q40" s="9"/>
    </row>
    <row r="41" spans="2:17" ht="20.100000000000001" customHeight="1" x14ac:dyDescent="0.2">
      <c r="B41" s="63" t="s">
        <v>66</v>
      </c>
      <c r="C41" s="64">
        <v>462</v>
      </c>
      <c r="D41" s="64">
        <v>31256</v>
      </c>
      <c r="E41" s="64">
        <v>552</v>
      </c>
      <c r="F41" s="65">
        <f>+E41/$E$89</f>
        <v>3.0186863245853408E-3</v>
      </c>
      <c r="I41" s="8"/>
      <c r="J41" s="9"/>
      <c r="K41" s="9"/>
      <c r="L41" s="9"/>
      <c r="N41" s="8"/>
      <c r="O41" s="9"/>
      <c r="P41" s="9"/>
      <c r="Q41" s="9"/>
    </row>
    <row r="42" spans="2:17" ht="20.100000000000001" customHeight="1" x14ac:dyDescent="0.2">
      <c r="B42" s="63" t="s">
        <v>68</v>
      </c>
      <c r="C42" s="64">
        <v>480</v>
      </c>
      <c r="D42" s="64">
        <v>35315</v>
      </c>
      <c r="E42" s="64">
        <v>522</v>
      </c>
      <c r="F42" s="65">
        <f>+E42/$E$89</f>
        <v>2.8546272852057026E-3</v>
      </c>
      <c r="I42" s="8"/>
      <c r="J42" s="9"/>
      <c r="K42" s="9"/>
      <c r="L42" s="9"/>
      <c r="N42" s="8"/>
      <c r="O42" s="9"/>
      <c r="P42" s="9"/>
      <c r="Q42" s="9"/>
    </row>
    <row r="43" spans="2:17" ht="20.100000000000001" customHeight="1" x14ac:dyDescent="0.2">
      <c r="B43" s="63" t="s">
        <v>154</v>
      </c>
      <c r="C43" s="64">
        <v>399</v>
      </c>
      <c r="D43" s="64">
        <v>25599</v>
      </c>
      <c r="E43" s="64">
        <v>513</v>
      </c>
      <c r="F43" s="65">
        <f>+E43/$E$89</f>
        <v>2.8054095733918111E-3</v>
      </c>
      <c r="I43" s="8"/>
      <c r="J43" s="9"/>
      <c r="K43" s="9"/>
      <c r="L43" s="9"/>
      <c r="N43" s="8"/>
      <c r="O43" s="9"/>
      <c r="P43" s="9"/>
      <c r="Q43" s="9"/>
    </row>
    <row r="44" spans="2:17" ht="20.100000000000001" customHeight="1" x14ac:dyDescent="0.2">
      <c r="B44" s="63" t="s">
        <v>152</v>
      </c>
      <c r="C44" s="64">
        <v>313</v>
      </c>
      <c r="D44" s="64">
        <v>19932</v>
      </c>
      <c r="E44" s="64">
        <v>407</v>
      </c>
      <c r="F44" s="65">
        <f>+E44/$E$89</f>
        <v>2.2257343009170899E-3</v>
      </c>
      <c r="I44" s="8"/>
      <c r="J44" s="9"/>
      <c r="K44" s="9"/>
      <c r="L44" s="9"/>
      <c r="N44" s="8"/>
      <c r="O44" s="9"/>
      <c r="P44" s="9"/>
      <c r="Q44" s="9"/>
    </row>
    <row r="45" spans="2:17" ht="20.100000000000001" customHeight="1" x14ac:dyDescent="0.2">
      <c r="B45" s="63" t="s">
        <v>69</v>
      </c>
      <c r="C45" s="64">
        <v>290</v>
      </c>
      <c r="D45" s="64">
        <v>20582</v>
      </c>
      <c r="E45" s="64">
        <v>360</v>
      </c>
      <c r="F45" s="65">
        <f>+E45/$E$89</f>
        <v>1.9687084725556569E-3</v>
      </c>
      <c r="I45" s="8"/>
      <c r="J45" s="9"/>
      <c r="K45" s="9"/>
      <c r="L45" s="9"/>
      <c r="N45" s="8"/>
      <c r="O45" s="9"/>
      <c r="P45" s="9"/>
      <c r="Q45" s="9"/>
    </row>
    <row r="46" spans="2:17" ht="20.100000000000001" customHeight="1" x14ac:dyDescent="0.2">
      <c r="B46" s="63" t="s">
        <v>86</v>
      </c>
      <c r="C46" s="64">
        <v>0</v>
      </c>
      <c r="D46" s="64">
        <v>22550</v>
      </c>
      <c r="E46" s="64">
        <v>280</v>
      </c>
      <c r="F46" s="65">
        <f>+E46/$E$89</f>
        <v>1.5312177008766222E-3</v>
      </c>
      <c r="I46" s="8"/>
      <c r="J46" s="9"/>
      <c r="K46" s="9"/>
      <c r="L46" s="9"/>
      <c r="N46" s="8"/>
      <c r="O46" s="9"/>
      <c r="P46" s="9"/>
      <c r="Q46" s="9"/>
    </row>
    <row r="47" spans="2:17" ht="20.100000000000001" customHeight="1" x14ac:dyDescent="0.2">
      <c r="B47" s="63" t="s">
        <v>71</v>
      </c>
      <c r="C47" s="64">
        <v>120</v>
      </c>
      <c r="D47" s="64">
        <v>18100</v>
      </c>
      <c r="E47" s="64">
        <v>253</v>
      </c>
      <c r="F47" s="65">
        <f>+E47/$E$89</f>
        <v>1.3835645654349479E-3</v>
      </c>
      <c r="I47" s="8"/>
      <c r="J47" s="9"/>
      <c r="K47" s="9"/>
      <c r="L47" s="9"/>
      <c r="N47" s="8"/>
      <c r="O47" s="9"/>
      <c r="P47" s="9"/>
      <c r="Q47" s="9"/>
    </row>
    <row r="48" spans="2:17" ht="20.100000000000001" customHeight="1" x14ac:dyDescent="0.2">
      <c r="B48" s="63" t="s">
        <v>70</v>
      </c>
      <c r="C48" s="64">
        <v>240</v>
      </c>
      <c r="D48" s="64">
        <v>27276</v>
      </c>
      <c r="E48" s="64">
        <v>244</v>
      </c>
      <c r="F48" s="65">
        <f>+E48/$E$89</f>
        <v>1.3343468536210564E-3</v>
      </c>
      <c r="I48" s="8"/>
      <c r="J48" s="9"/>
      <c r="K48" s="9"/>
      <c r="L48" s="9"/>
      <c r="N48" s="8"/>
      <c r="O48" s="9"/>
      <c r="P48" s="9"/>
      <c r="Q48" s="9"/>
    </row>
    <row r="49" spans="2:17" ht="20.100000000000001" customHeight="1" x14ac:dyDescent="0.2">
      <c r="B49" s="63" t="s">
        <v>92</v>
      </c>
      <c r="C49" s="64">
        <v>200</v>
      </c>
      <c r="D49" s="64">
        <v>21696</v>
      </c>
      <c r="E49" s="64">
        <v>195</v>
      </c>
      <c r="F49" s="65">
        <f>+E49/$E$89</f>
        <v>1.0663837559676476E-3</v>
      </c>
      <c r="I49" s="8"/>
      <c r="J49" s="9"/>
      <c r="K49" s="9"/>
      <c r="L49" s="9"/>
      <c r="N49" s="8"/>
      <c r="O49" s="9"/>
      <c r="P49" s="9"/>
      <c r="Q49" s="9"/>
    </row>
    <row r="50" spans="2:17" ht="20.100000000000001" customHeight="1" x14ac:dyDescent="0.2">
      <c r="B50" s="63" t="s">
        <v>148</v>
      </c>
      <c r="C50" s="64">
        <v>163</v>
      </c>
      <c r="D50" s="64">
        <v>11529</v>
      </c>
      <c r="E50" s="64">
        <v>191</v>
      </c>
      <c r="F50" s="65">
        <f>+E50/$E$89</f>
        <v>1.0445092173836958E-3</v>
      </c>
      <c r="I50" s="8"/>
      <c r="J50" s="9"/>
      <c r="K50" s="9"/>
      <c r="L50" s="9"/>
      <c r="N50" s="8"/>
      <c r="O50" s="9"/>
      <c r="P50" s="9"/>
      <c r="Q50" s="9"/>
    </row>
    <row r="51" spans="2:17" ht="20.100000000000001" customHeight="1" x14ac:dyDescent="0.2">
      <c r="B51" s="63" t="s">
        <v>73</v>
      </c>
      <c r="C51" s="64">
        <v>160</v>
      </c>
      <c r="D51" s="64">
        <v>20067</v>
      </c>
      <c r="E51" s="64">
        <v>181</v>
      </c>
      <c r="F51" s="65">
        <f>+E51/$E$89</f>
        <v>9.8982287092381637E-4</v>
      </c>
      <c r="I51" s="8"/>
      <c r="J51" s="9"/>
      <c r="K51" s="9"/>
      <c r="L51" s="9"/>
      <c r="N51" s="8"/>
      <c r="O51" s="9"/>
      <c r="P51" s="9"/>
      <c r="Q51" s="9"/>
    </row>
    <row r="52" spans="2:17" ht="20.100000000000001" customHeight="1" x14ac:dyDescent="0.2">
      <c r="B52" s="63" t="s">
        <v>156</v>
      </c>
      <c r="C52" s="64">
        <v>144</v>
      </c>
      <c r="D52" s="64">
        <v>8449</v>
      </c>
      <c r="E52" s="64">
        <v>162</v>
      </c>
      <c r="F52" s="65">
        <f>+E52/$E$89</f>
        <v>8.8591881265004564E-4</v>
      </c>
      <c r="I52" s="8"/>
      <c r="J52" s="9"/>
      <c r="K52" s="9"/>
      <c r="L52" s="9"/>
      <c r="N52" s="8"/>
      <c r="O52" s="9"/>
      <c r="P52" s="9"/>
      <c r="Q52" s="9"/>
    </row>
    <row r="53" spans="2:17" ht="20.100000000000001" customHeight="1" x14ac:dyDescent="0.2">
      <c r="B53" s="63" t="s">
        <v>85</v>
      </c>
      <c r="C53" s="64">
        <v>100</v>
      </c>
      <c r="D53" s="64">
        <v>10580</v>
      </c>
      <c r="E53" s="64">
        <v>148</v>
      </c>
      <c r="F53" s="65">
        <f>+E53/$E$89</f>
        <v>8.0935792760621452E-4</v>
      </c>
      <c r="I53" s="8"/>
      <c r="J53" s="9"/>
      <c r="K53" s="9"/>
      <c r="L53" s="9"/>
      <c r="N53" s="8"/>
      <c r="O53" s="9"/>
      <c r="P53" s="9"/>
      <c r="Q53" s="9"/>
    </row>
    <row r="54" spans="2:17" ht="20.100000000000001" customHeight="1" x14ac:dyDescent="0.2">
      <c r="B54" s="63" t="s">
        <v>84</v>
      </c>
      <c r="C54" s="64">
        <v>80</v>
      </c>
      <c r="D54" s="64">
        <v>9990</v>
      </c>
      <c r="E54" s="64">
        <v>140</v>
      </c>
      <c r="F54" s="65">
        <f>+E54/$E$89</f>
        <v>7.6560885043831111E-4</v>
      </c>
      <c r="I54" s="8"/>
      <c r="J54" s="9"/>
      <c r="K54" s="9"/>
      <c r="L54" s="9"/>
      <c r="N54" s="8"/>
      <c r="O54" s="9"/>
      <c r="P54" s="9"/>
      <c r="Q54" s="9"/>
    </row>
    <row r="55" spans="2:17" ht="20.100000000000001" customHeight="1" x14ac:dyDescent="0.2">
      <c r="B55" s="63" t="s">
        <v>218</v>
      </c>
      <c r="C55" s="64">
        <v>0</v>
      </c>
      <c r="D55" s="64">
        <v>6</v>
      </c>
      <c r="E55" s="64">
        <v>135</v>
      </c>
      <c r="F55" s="65">
        <f>+E55/$E$89</f>
        <v>7.382656772083714E-4</v>
      </c>
      <c r="I55" s="8"/>
      <c r="J55" s="9"/>
      <c r="K55" s="9"/>
      <c r="L55" s="9"/>
      <c r="N55" s="8"/>
      <c r="O55" s="9"/>
      <c r="P55" s="9"/>
      <c r="Q55" s="9"/>
    </row>
    <row r="56" spans="2:17" ht="20.100000000000001" customHeight="1" x14ac:dyDescent="0.2">
      <c r="B56" s="63" t="s">
        <v>149</v>
      </c>
      <c r="C56" s="64">
        <v>99</v>
      </c>
      <c r="D56" s="64">
        <v>99</v>
      </c>
      <c r="E56" s="64">
        <v>134</v>
      </c>
      <c r="F56" s="65">
        <f>+E56/$E$89</f>
        <v>7.327970425623834E-4</v>
      </c>
      <c r="I56" s="8"/>
      <c r="J56" s="9"/>
      <c r="K56" s="9"/>
      <c r="L56" s="9"/>
      <c r="N56" s="8"/>
      <c r="O56" s="9"/>
      <c r="P56" s="9"/>
      <c r="Q56" s="9"/>
    </row>
    <row r="57" spans="2:17" ht="20.100000000000001" customHeight="1" x14ac:dyDescent="0.2">
      <c r="B57" s="63" t="s">
        <v>72</v>
      </c>
      <c r="C57" s="64">
        <v>120</v>
      </c>
      <c r="D57" s="64">
        <v>14400</v>
      </c>
      <c r="E57" s="64">
        <v>130</v>
      </c>
      <c r="F57" s="65">
        <f>+E57/$E$89</f>
        <v>7.1092250397843169E-4</v>
      </c>
      <c r="I57" s="8"/>
      <c r="J57" s="9"/>
      <c r="K57" s="9"/>
      <c r="L57" s="9"/>
      <c r="N57" s="8"/>
      <c r="O57" s="9"/>
      <c r="P57" s="9"/>
      <c r="Q57" s="9"/>
    </row>
    <row r="58" spans="2:17" ht="20.100000000000001" customHeight="1" x14ac:dyDescent="0.2">
      <c r="B58" s="63" t="s">
        <v>82</v>
      </c>
      <c r="C58" s="64">
        <v>120</v>
      </c>
      <c r="D58" s="64">
        <v>13792</v>
      </c>
      <c r="E58" s="64">
        <v>126</v>
      </c>
      <c r="F58" s="65">
        <f>+E58/$E$89</f>
        <v>6.8904796539447999E-4</v>
      </c>
      <c r="I58" s="8"/>
      <c r="J58" s="9"/>
      <c r="K58" s="9"/>
      <c r="L58" s="9"/>
      <c r="N58" s="8"/>
      <c r="O58" s="9"/>
      <c r="P58" s="9"/>
      <c r="Q58" s="9"/>
    </row>
    <row r="59" spans="2:17" ht="20.100000000000001" customHeight="1" x14ac:dyDescent="0.2">
      <c r="B59" s="63" t="s">
        <v>150</v>
      </c>
      <c r="C59" s="64">
        <v>100</v>
      </c>
      <c r="D59" s="64">
        <v>6300</v>
      </c>
      <c r="E59" s="64">
        <v>120</v>
      </c>
      <c r="F59" s="65">
        <f>+E59/$E$89</f>
        <v>6.5623615751855238E-4</v>
      </c>
      <c r="I59" s="8"/>
      <c r="J59" s="9"/>
      <c r="K59" s="9"/>
      <c r="L59" s="9"/>
      <c r="N59" s="8"/>
      <c r="O59" s="9"/>
      <c r="P59" s="9"/>
      <c r="Q59" s="9"/>
    </row>
    <row r="60" spans="2:17" ht="20.100000000000001" customHeight="1" x14ac:dyDescent="0.2">
      <c r="B60" s="63" t="s">
        <v>77</v>
      </c>
      <c r="C60" s="64">
        <v>104</v>
      </c>
      <c r="D60" s="64">
        <v>6028</v>
      </c>
      <c r="E60" s="64">
        <v>119</v>
      </c>
      <c r="F60" s="65">
        <f>+E60/$E$89</f>
        <v>6.5076752287256438E-4</v>
      </c>
      <c r="I60" s="8"/>
      <c r="J60" s="9"/>
      <c r="K60" s="9"/>
      <c r="L60" s="9"/>
      <c r="N60" s="8"/>
      <c r="O60" s="9"/>
      <c r="P60" s="9"/>
      <c r="Q60" s="9"/>
    </row>
    <row r="61" spans="2:17" ht="20.100000000000001" customHeight="1" x14ac:dyDescent="0.2">
      <c r="B61" s="63" t="s">
        <v>217</v>
      </c>
      <c r="C61" s="64">
        <v>104</v>
      </c>
      <c r="D61" s="64">
        <v>6069</v>
      </c>
      <c r="E61" s="64">
        <v>115</v>
      </c>
      <c r="F61" s="65">
        <f>+E61/$E$89</f>
        <v>6.2889298428861267E-4</v>
      </c>
      <c r="I61" s="8"/>
      <c r="J61" s="9"/>
      <c r="K61" s="9"/>
      <c r="L61" s="9"/>
      <c r="N61" s="8"/>
      <c r="O61" s="9"/>
      <c r="P61" s="9"/>
      <c r="Q61" s="9"/>
    </row>
    <row r="62" spans="2:17" ht="20.100000000000001" customHeight="1" x14ac:dyDescent="0.2">
      <c r="B62" s="63" t="s">
        <v>74</v>
      </c>
      <c r="C62" s="64">
        <v>93</v>
      </c>
      <c r="D62" s="64">
        <v>6235</v>
      </c>
      <c r="E62" s="64">
        <v>104</v>
      </c>
      <c r="F62" s="65">
        <f>+E62/$E$89</f>
        <v>5.6873800318274536E-4</v>
      </c>
      <c r="I62" s="8"/>
      <c r="J62" s="9"/>
      <c r="K62" s="9"/>
      <c r="L62" s="9"/>
      <c r="N62" s="8"/>
      <c r="O62" s="9"/>
      <c r="P62" s="9"/>
      <c r="Q62" s="9"/>
    </row>
    <row r="63" spans="2:17" ht="20.100000000000001" customHeight="1" x14ac:dyDescent="0.2">
      <c r="B63" s="63" t="s">
        <v>160</v>
      </c>
      <c r="C63" s="64">
        <v>88</v>
      </c>
      <c r="D63" s="64">
        <v>4928</v>
      </c>
      <c r="E63" s="64">
        <v>99</v>
      </c>
      <c r="F63" s="65">
        <f>+E63/$E$89</f>
        <v>5.4139482995280565E-4</v>
      </c>
      <c r="I63" s="8"/>
      <c r="J63" s="9"/>
      <c r="K63" s="9"/>
      <c r="L63" s="9"/>
      <c r="N63" s="8"/>
      <c r="O63" s="9"/>
      <c r="P63" s="9"/>
      <c r="Q63" s="9"/>
    </row>
    <row r="64" spans="2:17" ht="20.100000000000001" customHeight="1" x14ac:dyDescent="0.2">
      <c r="B64" s="63" t="s">
        <v>151</v>
      </c>
      <c r="C64" s="64">
        <v>80</v>
      </c>
      <c r="D64" s="64">
        <v>5040</v>
      </c>
      <c r="E64" s="64">
        <v>96</v>
      </c>
      <c r="F64" s="65">
        <f>+E64/$E$89</f>
        <v>5.2498892601484184E-4</v>
      </c>
      <c r="I64" s="8"/>
      <c r="J64" s="9"/>
      <c r="K64" s="9"/>
      <c r="L64" s="9"/>
      <c r="N64" s="8"/>
      <c r="O64" s="9"/>
      <c r="P64" s="9"/>
      <c r="Q64" s="9"/>
    </row>
    <row r="65" spans="2:17" ht="20.100000000000001" customHeight="1" x14ac:dyDescent="0.2">
      <c r="B65" s="63" t="s">
        <v>155</v>
      </c>
      <c r="C65" s="64">
        <v>82</v>
      </c>
      <c r="D65" s="64">
        <v>6970</v>
      </c>
      <c r="E65" s="64">
        <v>94</v>
      </c>
      <c r="F65" s="65">
        <f>+E65/$E$89</f>
        <v>5.1405165672286604E-4</v>
      </c>
      <c r="I65" s="8"/>
      <c r="J65" s="9"/>
      <c r="K65" s="9"/>
      <c r="L65" s="9"/>
      <c r="N65" s="8"/>
      <c r="O65" s="9"/>
      <c r="P65" s="9"/>
      <c r="Q65" s="9"/>
    </row>
    <row r="66" spans="2:17" ht="20.100000000000001" customHeight="1" x14ac:dyDescent="0.2">
      <c r="B66" s="63" t="s">
        <v>81</v>
      </c>
      <c r="C66" s="64">
        <v>80</v>
      </c>
      <c r="D66" s="64">
        <v>9560</v>
      </c>
      <c r="E66" s="64">
        <v>88</v>
      </c>
      <c r="F66" s="65">
        <f>+E66/$E$89</f>
        <v>4.8123984884693838E-4</v>
      </c>
      <c r="I66" s="8"/>
      <c r="J66" s="9"/>
      <c r="K66" s="9"/>
      <c r="L66" s="9"/>
      <c r="N66" s="8"/>
      <c r="O66" s="9"/>
      <c r="P66" s="9"/>
      <c r="Q66" s="9"/>
    </row>
    <row r="67" spans="2:17" ht="20.100000000000001" customHeight="1" x14ac:dyDescent="0.2">
      <c r="B67" s="63" t="s">
        <v>159</v>
      </c>
      <c r="C67" s="64">
        <v>60</v>
      </c>
      <c r="D67" s="64">
        <v>5599</v>
      </c>
      <c r="E67" s="64">
        <v>78</v>
      </c>
      <c r="F67" s="65">
        <f>+E67/$E$89</f>
        <v>4.2655350238705902E-4</v>
      </c>
      <c r="I67" s="8"/>
      <c r="J67" s="9"/>
      <c r="K67" s="9"/>
      <c r="L67" s="9"/>
      <c r="N67" s="8"/>
      <c r="O67" s="9"/>
      <c r="P67" s="9"/>
      <c r="Q67" s="9"/>
    </row>
    <row r="68" spans="2:17" ht="20.100000000000001" customHeight="1" x14ac:dyDescent="0.2">
      <c r="B68" s="63" t="s">
        <v>238</v>
      </c>
      <c r="C68" s="64">
        <v>0</v>
      </c>
      <c r="D68" s="64">
        <v>4</v>
      </c>
      <c r="E68" s="64">
        <v>74</v>
      </c>
      <c r="F68" s="65">
        <f>+E68/$E$89</f>
        <v>4.0467896380310726E-4</v>
      </c>
      <c r="I68" s="8"/>
      <c r="J68" s="9"/>
      <c r="K68" s="9"/>
      <c r="L68" s="9"/>
      <c r="N68" s="8"/>
      <c r="O68" s="9"/>
      <c r="P68" s="9"/>
      <c r="Q68" s="9"/>
    </row>
    <row r="69" spans="2:17" ht="20.100000000000001" customHeight="1" x14ac:dyDescent="0.2">
      <c r="B69" s="63" t="s">
        <v>80</v>
      </c>
      <c r="C69" s="64">
        <v>60</v>
      </c>
      <c r="D69" s="64">
        <v>7672</v>
      </c>
      <c r="E69" s="64">
        <v>72</v>
      </c>
      <c r="F69" s="65">
        <f>+E69/$E$89</f>
        <v>3.9374169451113141E-4</v>
      </c>
      <c r="I69" s="8"/>
      <c r="J69" s="9"/>
      <c r="K69" s="9"/>
      <c r="L69" s="9"/>
      <c r="N69" s="8"/>
      <c r="O69" s="9"/>
      <c r="P69" s="9"/>
      <c r="Q69" s="9"/>
    </row>
    <row r="70" spans="2:17" ht="20.100000000000001" customHeight="1" x14ac:dyDescent="0.2">
      <c r="B70" s="63" t="s">
        <v>75</v>
      </c>
      <c r="C70" s="64">
        <v>63</v>
      </c>
      <c r="D70" s="64">
        <v>3540</v>
      </c>
      <c r="E70" s="64">
        <v>71</v>
      </c>
      <c r="F70" s="65">
        <f>+E70/$E$89</f>
        <v>3.8827305986514346E-4</v>
      </c>
      <c r="I70" s="8"/>
      <c r="J70" s="9"/>
      <c r="K70" s="9"/>
      <c r="L70" s="9"/>
      <c r="N70" s="8"/>
      <c r="O70" s="9"/>
      <c r="P70" s="9"/>
      <c r="Q70" s="9"/>
    </row>
    <row r="71" spans="2:17" ht="20.100000000000001" customHeight="1" x14ac:dyDescent="0.2">
      <c r="B71" s="63" t="s">
        <v>76</v>
      </c>
      <c r="C71" s="64">
        <v>60</v>
      </c>
      <c r="D71" s="64">
        <v>7200</v>
      </c>
      <c r="E71" s="64">
        <v>70</v>
      </c>
      <c r="F71" s="65">
        <f>+E71/$E$89</f>
        <v>3.8280442521915556E-4</v>
      </c>
      <c r="I71" s="8"/>
      <c r="J71" s="9"/>
      <c r="K71" s="9"/>
      <c r="L71" s="9"/>
      <c r="N71" s="8"/>
      <c r="O71" s="9"/>
      <c r="P71" s="9"/>
      <c r="Q71" s="9"/>
    </row>
    <row r="72" spans="2:17" ht="20.100000000000001" customHeight="1" x14ac:dyDescent="0.2">
      <c r="B72" s="63" t="s">
        <v>153</v>
      </c>
      <c r="C72" s="64">
        <v>60</v>
      </c>
      <c r="D72" s="64">
        <v>7240</v>
      </c>
      <c r="E72" s="64">
        <v>62</v>
      </c>
      <c r="F72" s="65">
        <f>+E72/$E$89</f>
        <v>3.3905534805125204E-4</v>
      </c>
      <c r="I72" s="8"/>
      <c r="J72" s="9"/>
      <c r="K72" s="9"/>
      <c r="L72" s="9"/>
      <c r="N72" s="8"/>
      <c r="O72" s="9"/>
      <c r="P72" s="9"/>
      <c r="Q72" s="9"/>
    </row>
    <row r="73" spans="2:17" ht="20.100000000000001" customHeight="1" x14ac:dyDescent="0.2">
      <c r="B73" s="63" t="s">
        <v>78</v>
      </c>
      <c r="C73" s="64">
        <v>60</v>
      </c>
      <c r="D73" s="64">
        <v>6840</v>
      </c>
      <c r="E73" s="64">
        <v>62</v>
      </c>
      <c r="F73" s="65">
        <f>+E73/$E$89</f>
        <v>3.3905534805125204E-4</v>
      </c>
      <c r="I73" s="8"/>
      <c r="J73" s="9"/>
      <c r="K73" s="9"/>
      <c r="L73" s="9"/>
      <c r="N73" s="8"/>
      <c r="O73" s="9"/>
      <c r="P73" s="9"/>
      <c r="Q73" s="9"/>
    </row>
    <row r="74" spans="2:17" ht="20.100000000000001" customHeight="1" x14ac:dyDescent="0.2">
      <c r="B74" s="63" t="s">
        <v>190</v>
      </c>
      <c r="C74" s="64">
        <v>40</v>
      </c>
      <c r="D74" s="64">
        <v>3747</v>
      </c>
      <c r="E74" s="64">
        <v>52</v>
      </c>
      <c r="F74" s="65">
        <f>+E74/$E$89</f>
        <v>2.8436900159137268E-4</v>
      </c>
      <c r="I74" s="8"/>
      <c r="J74" s="9"/>
      <c r="K74" s="9"/>
      <c r="L74" s="9"/>
      <c r="N74" s="8"/>
      <c r="O74" s="9"/>
      <c r="P74" s="9"/>
      <c r="Q74" s="9"/>
    </row>
    <row r="75" spans="2:17" ht="20.100000000000001" customHeight="1" x14ac:dyDescent="0.2">
      <c r="B75" s="63" t="s">
        <v>88</v>
      </c>
      <c r="C75" s="64">
        <v>40</v>
      </c>
      <c r="D75" s="64">
        <v>4671</v>
      </c>
      <c r="E75" s="64">
        <v>42</v>
      </c>
      <c r="F75" s="65">
        <f>+E75/$E$89</f>
        <v>2.2968265513149331E-4</v>
      </c>
      <c r="I75" s="8"/>
      <c r="J75" s="9"/>
      <c r="K75" s="9"/>
      <c r="L75" s="9"/>
      <c r="N75" s="8"/>
      <c r="O75" s="9"/>
      <c r="P75" s="9"/>
      <c r="Q75" s="9"/>
    </row>
    <row r="76" spans="2:17" ht="20.100000000000001" customHeight="1" x14ac:dyDescent="0.2">
      <c r="B76" s="63" t="s">
        <v>83</v>
      </c>
      <c r="C76" s="64">
        <v>40</v>
      </c>
      <c r="D76" s="64">
        <v>4560</v>
      </c>
      <c r="E76" s="64">
        <v>41</v>
      </c>
      <c r="F76" s="65">
        <f>+E76/$E$89</f>
        <v>2.2421402048550539E-4</v>
      </c>
      <c r="I76" s="8"/>
      <c r="J76" s="9"/>
      <c r="K76" s="9"/>
      <c r="L76" s="9"/>
      <c r="N76" s="8"/>
      <c r="O76" s="9"/>
      <c r="P76" s="9"/>
      <c r="Q76" s="9"/>
    </row>
    <row r="77" spans="2:17" ht="20.100000000000001" customHeight="1" x14ac:dyDescent="0.2">
      <c r="B77" s="63" t="s">
        <v>89</v>
      </c>
      <c r="C77" s="64">
        <v>40</v>
      </c>
      <c r="D77" s="64">
        <v>4560</v>
      </c>
      <c r="E77" s="64">
        <v>41</v>
      </c>
      <c r="F77" s="65">
        <f>+E77/$E$89</f>
        <v>2.2421402048550539E-4</v>
      </c>
      <c r="I77" s="8"/>
      <c r="J77" s="9"/>
      <c r="K77" s="9"/>
      <c r="L77" s="9"/>
      <c r="N77" s="8"/>
      <c r="O77" s="9"/>
      <c r="P77" s="9"/>
      <c r="Q77" s="9"/>
    </row>
    <row r="78" spans="2:17" ht="20.100000000000001" customHeight="1" x14ac:dyDescent="0.2">
      <c r="B78" s="63" t="s">
        <v>91</v>
      </c>
      <c r="C78" s="64">
        <v>40</v>
      </c>
      <c r="D78" s="64">
        <v>4560</v>
      </c>
      <c r="E78" s="64">
        <v>40</v>
      </c>
      <c r="F78" s="65">
        <f>+E78/$E$89</f>
        <v>2.1874538583951743E-4</v>
      </c>
      <c r="I78" s="8"/>
      <c r="J78" s="9"/>
      <c r="K78" s="9"/>
      <c r="L78" s="9"/>
      <c r="N78" s="8"/>
      <c r="O78" s="9"/>
      <c r="P78" s="9"/>
      <c r="Q78" s="9"/>
    </row>
    <row r="79" spans="2:17" ht="20.100000000000001" customHeight="1" x14ac:dyDescent="0.2">
      <c r="B79" s="63" t="s">
        <v>87</v>
      </c>
      <c r="C79" s="64">
        <v>40</v>
      </c>
      <c r="D79" s="64">
        <v>2374</v>
      </c>
      <c r="E79" s="64">
        <v>37</v>
      </c>
      <c r="F79" s="65">
        <f>+E79/$E$89</f>
        <v>2.0233948190155363E-4</v>
      </c>
      <c r="I79" s="8"/>
      <c r="J79" s="9"/>
      <c r="K79" s="9"/>
      <c r="L79" s="9"/>
      <c r="N79" s="8"/>
      <c r="O79" s="9"/>
      <c r="P79" s="9"/>
      <c r="Q79" s="9"/>
    </row>
    <row r="80" spans="2:17" ht="20.100000000000001" customHeight="1" x14ac:dyDescent="0.2">
      <c r="B80" s="63" t="s">
        <v>239</v>
      </c>
      <c r="C80" s="64">
        <v>20</v>
      </c>
      <c r="D80" s="64">
        <v>1945</v>
      </c>
      <c r="E80" s="64">
        <v>27</v>
      </c>
      <c r="F80" s="65">
        <f>+E80/$E$89</f>
        <v>1.4765313544167426E-4</v>
      </c>
      <c r="I80" s="8"/>
      <c r="J80" s="9"/>
      <c r="K80" s="9"/>
      <c r="L80" s="9"/>
      <c r="N80" s="8"/>
      <c r="O80" s="9"/>
      <c r="P80" s="9"/>
      <c r="Q80" s="9"/>
    </row>
    <row r="81" spans="2:17" ht="20.100000000000001" customHeight="1" x14ac:dyDescent="0.2">
      <c r="B81" s="63" t="s">
        <v>157</v>
      </c>
      <c r="C81" s="64">
        <v>20</v>
      </c>
      <c r="D81" s="64">
        <v>1890</v>
      </c>
      <c r="E81" s="64">
        <v>26</v>
      </c>
      <c r="F81" s="65">
        <f>+E81/$E$89</f>
        <v>1.4218450079568634E-4</v>
      </c>
      <c r="I81" s="8"/>
      <c r="J81" s="9"/>
      <c r="K81" s="9"/>
      <c r="L81" s="9"/>
      <c r="N81" s="8"/>
      <c r="O81" s="9"/>
      <c r="P81" s="9"/>
      <c r="Q81" s="9"/>
    </row>
    <row r="82" spans="2:17" ht="20.100000000000001" customHeight="1" x14ac:dyDescent="0.2">
      <c r="B82" s="63" t="s">
        <v>158</v>
      </c>
      <c r="C82" s="64">
        <v>20</v>
      </c>
      <c r="D82" s="64">
        <v>1833</v>
      </c>
      <c r="E82" s="64">
        <v>26</v>
      </c>
      <c r="F82" s="65">
        <f>+E82/$E$89</f>
        <v>1.4218450079568634E-4</v>
      </c>
      <c r="I82" s="8"/>
      <c r="J82" s="9"/>
      <c r="K82" s="9"/>
      <c r="L82" s="9"/>
      <c r="N82" s="8"/>
      <c r="O82" s="9"/>
      <c r="P82" s="9"/>
      <c r="Q82" s="9"/>
    </row>
    <row r="83" spans="2:17" ht="20.100000000000001" customHeight="1" x14ac:dyDescent="0.2">
      <c r="B83" s="63" t="s">
        <v>161</v>
      </c>
      <c r="C83" s="64">
        <v>20</v>
      </c>
      <c r="D83" s="64">
        <v>1296</v>
      </c>
      <c r="E83" s="64">
        <v>25</v>
      </c>
      <c r="F83" s="65">
        <f>+E83/$E$89</f>
        <v>1.3671586614969841E-4</v>
      </c>
      <c r="I83" s="8"/>
      <c r="J83" s="9"/>
      <c r="K83" s="9"/>
      <c r="L83" s="9"/>
      <c r="N83" s="8"/>
      <c r="O83" s="9"/>
      <c r="P83" s="9"/>
      <c r="Q83" s="9"/>
    </row>
    <row r="84" spans="2:17" ht="20.100000000000001" customHeight="1" x14ac:dyDescent="0.2">
      <c r="B84" s="63" t="s">
        <v>162</v>
      </c>
      <c r="C84" s="64">
        <v>20</v>
      </c>
      <c r="D84" s="64">
        <v>1260</v>
      </c>
      <c r="E84" s="64">
        <v>24</v>
      </c>
      <c r="F84" s="65">
        <f>+E84/$E$89</f>
        <v>1.3124723150371046E-4</v>
      </c>
      <c r="I84" s="8"/>
      <c r="J84" s="9"/>
      <c r="K84" s="9"/>
      <c r="L84" s="9"/>
      <c r="N84" s="8"/>
      <c r="O84" s="9"/>
      <c r="P84" s="9"/>
      <c r="Q84" s="9"/>
    </row>
    <row r="85" spans="2:17" ht="20.100000000000001" customHeight="1" x14ac:dyDescent="0.2">
      <c r="B85" s="63" t="s">
        <v>90</v>
      </c>
      <c r="C85" s="64">
        <v>20</v>
      </c>
      <c r="D85" s="64">
        <v>2280</v>
      </c>
      <c r="E85" s="64">
        <v>21</v>
      </c>
      <c r="F85" s="65">
        <f>+E85/$E$89</f>
        <v>1.1484132756574666E-4</v>
      </c>
      <c r="I85" s="8"/>
      <c r="J85" s="9"/>
      <c r="K85" s="9"/>
      <c r="L85" s="9"/>
      <c r="N85" s="8"/>
      <c r="O85" s="9"/>
      <c r="P85" s="9"/>
      <c r="Q85" s="9"/>
    </row>
    <row r="86" spans="2:17" ht="20.100000000000001" customHeight="1" x14ac:dyDescent="0.2">
      <c r="B86" s="63" t="s">
        <v>219</v>
      </c>
      <c r="C86" s="64">
        <v>20</v>
      </c>
      <c r="D86" s="64">
        <v>1030</v>
      </c>
      <c r="E86" s="64">
        <v>21</v>
      </c>
      <c r="F86" s="65">
        <f>+E86/$E$89</f>
        <v>1.1484132756574666E-4</v>
      </c>
      <c r="I86" s="8"/>
      <c r="J86" s="9"/>
      <c r="K86" s="9"/>
      <c r="L86" s="9"/>
      <c r="N86" s="8"/>
      <c r="O86" s="9"/>
      <c r="P86" s="9"/>
      <c r="Q86" s="9"/>
    </row>
    <row r="87" spans="2:17" ht="20.100000000000001" customHeight="1" x14ac:dyDescent="0.2">
      <c r="B87" s="63" t="s">
        <v>163</v>
      </c>
      <c r="C87" s="64">
        <v>20</v>
      </c>
      <c r="D87" s="64">
        <v>2160</v>
      </c>
      <c r="E87" s="64">
        <v>18</v>
      </c>
      <c r="F87" s="65">
        <f>+E87/$E$89</f>
        <v>9.8435423627782852E-5</v>
      </c>
      <c r="I87" s="8"/>
      <c r="J87" s="9"/>
      <c r="K87" s="9"/>
      <c r="L87" s="9"/>
      <c r="N87" s="8"/>
      <c r="O87" s="9"/>
      <c r="P87" s="9"/>
      <c r="Q87" s="9"/>
    </row>
    <row r="88" spans="2:17" ht="20.100000000000001" customHeight="1" x14ac:dyDescent="0.2">
      <c r="B88" s="63" t="s">
        <v>220</v>
      </c>
      <c r="C88" s="64">
        <v>0</v>
      </c>
      <c r="D88" s="64">
        <v>1</v>
      </c>
      <c r="E88" s="64">
        <v>2</v>
      </c>
      <c r="F88" s="65">
        <f>+E88/$E$89</f>
        <v>1.0937269291975872E-5</v>
      </c>
      <c r="I88" s="8"/>
      <c r="J88" s="9"/>
      <c r="K88" s="9"/>
      <c r="L88" s="9"/>
      <c r="N88" s="8"/>
      <c r="O88" s="9"/>
      <c r="P88" s="9"/>
      <c r="Q88" s="9"/>
    </row>
    <row r="89" spans="2:17" ht="20.100000000000001" customHeight="1" x14ac:dyDescent="0.2">
      <c r="B89" s="85" t="s">
        <v>93</v>
      </c>
      <c r="C89" s="86">
        <f>SUM(C14:C88)</f>
        <v>150072</v>
      </c>
      <c r="D89" s="86">
        <f>SUM(D14:D88)</f>
        <v>10820955</v>
      </c>
      <c r="E89" s="86">
        <f>SUM(E14:E88)</f>
        <v>182861</v>
      </c>
      <c r="F89" s="87">
        <f>SUBTOTAL(109,F14:F88)</f>
        <v>1.0000000000000004</v>
      </c>
    </row>
  </sheetData>
  <sortState xmlns:xlrd2="http://schemas.microsoft.com/office/spreadsheetml/2017/richdata2" ref="B14:F88">
    <sortCondition descending="1" ref="E14:E88"/>
  </sortState>
  <mergeCells count="2">
    <mergeCell ref="D11:F11"/>
    <mergeCell ref="B10:F10"/>
  </mergeCells>
  <pageMargins left="0.7" right="0.7" top="0.75" bottom="0.75" header="0.3" footer="0.3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F14:F88" calculatedColumn="1"/>
  </ignoredErrors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46D60-9A77-4F55-8282-42D6C65C6C3A}">
  <dimension ref="B10:Q51"/>
  <sheetViews>
    <sheetView showGridLines="0" zoomScaleNormal="100" zoomScalePageLayoutView="110" workbookViewId="0">
      <selection activeCell="F1" sqref="F1"/>
    </sheetView>
  </sheetViews>
  <sheetFormatPr baseColWidth="10" defaultColWidth="11.42578125" defaultRowHeight="12.75" x14ac:dyDescent="0.2"/>
  <cols>
    <col min="1" max="1" width="4.7109375" style="1" customWidth="1"/>
    <col min="2" max="2" width="22.28515625" style="1" customWidth="1"/>
    <col min="3" max="3" width="11.42578125" style="1"/>
    <col min="4" max="4" width="12.7109375" style="1" customWidth="1"/>
    <col min="5" max="5" width="12.140625" style="1" customWidth="1"/>
    <col min="6" max="18" width="11.42578125" style="1"/>
    <col min="19" max="19" width="12.85546875" style="1" customWidth="1"/>
    <col min="20" max="16384" width="11.42578125" style="1"/>
  </cols>
  <sheetData>
    <row r="10" spans="2:17" ht="20.100000000000001" customHeight="1" x14ac:dyDescent="0.2">
      <c r="B10" s="97" t="s">
        <v>24</v>
      </c>
      <c r="C10" s="97"/>
      <c r="D10" s="97"/>
      <c r="E10" s="97"/>
      <c r="F10" s="97"/>
      <c r="G10" s="36"/>
      <c r="H10" s="36"/>
    </row>
    <row r="11" spans="2:17" x14ac:dyDescent="0.2">
      <c r="B11" s="2"/>
      <c r="C11" s="2"/>
      <c r="D11" s="99" t="str">
        <f>Principal!C13</f>
        <v>datos al 31/08/2024</v>
      </c>
      <c r="E11" s="99"/>
      <c r="F11" s="99"/>
    </row>
    <row r="12" spans="2:17" x14ac:dyDescent="0.2">
      <c r="B12" s="2"/>
      <c r="C12" s="2"/>
      <c r="D12" s="35"/>
      <c r="E12" s="35"/>
      <c r="F12" s="35"/>
    </row>
    <row r="13" spans="2:17" s="27" customFormat="1" ht="20.100000000000001" customHeight="1" x14ac:dyDescent="0.2">
      <c r="B13" s="33" t="s">
        <v>13</v>
      </c>
      <c r="C13" s="32" t="s">
        <v>9</v>
      </c>
      <c r="D13" s="32" t="s">
        <v>10</v>
      </c>
      <c r="E13" s="32" t="s">
        <v>11</v>
      </c>
      <c r="F13" s="32" t="s">
        <v>14</v>
      </c>
      <c r="I13" s="37"/>
      <c r="J13" s="38"/>
      <c r="K13" s="38"/>
      <c r="L13" s="38"/>
      <c r="N13" s="37"/>
      <c r="O13" s="38"/>
      <c r="P13" s="38"/>
      <c r="Q13" s="38"/>
    </row>
    <row r="14" spans="2:17" ht="20.100000000000001" customHeight="1" x14ac:dyDescent="0.2">
      <c r="B14" s="63" t="s">
        <v>43</v>
      </c>
      <c r="C14" s="64">
        <v>20132</v>
      </c>
      <c r="D14" s="64">
        <v>1601039</v>
      </c>
      <c r="E14" s="64">
        <v>21462</v>
      </c>
      <c r="F14" s="65">
        <f t="shared" ref="F14:F50" si="0">+E14/$E$51</f>
        <v>0.14458269615537486</v>
      </c>
      <c r="I14" s="8"/>
      <c r="J14" s="9"/>
      <c r="K14" s="9"/>
      <c r="L14" s="9"/>
      <c r="N14" s="8"/>
      <c r="O14" s="9"/>
      <c r="P14" s="9"/>
      <c r="Q14" s="9"/>
    </row>
    <row r="15" spans="2:17" ht="20.100000000000001" customHeight="1" x14ac:dyDescent="0.2">
      <c r="B15" s="63" t="s">
        <v>44</v>
      </c>
      <c r="C15" s="64">
        <v>15659</v>
      </c>
      <c r="D15" s="64">
        <v>1200799</v>
      </c>
      <c r="E15" s="64">
        <v>18031</v>
      </c>
      <c r="F15" s="65">
        <f t="shared" si="0"/>
        <v>0.12146913588563807</v>
      </c>
      <c r="I15" s="8"/>
      <c r="J15" s="9"/>
      <c r="K15" s="9"/>
      <c r="L15" s="9"/>
      <c r="N15" s="8"/>
      <c r="O15" s="9"/>
      <c r="P15" s="9"/>
      <c r="Q15" s="9"/>
    </row>
    <row r="16" spans="2:17" ht="20.100000000000001" customHeight="1" x14ac:dyDescent="0.2">
      <c r="B16" s="63" t="s">
        <v>45</v>
      </c>
      <c r="C16" s="64">
        <v>12713</v>
      </c>
      <c r="D16" s="64">
        <v>997199</v>
      </c>
      <c r="E16" s="64">
        <v>14279</v>
      </c>
      <c r="F16" s="65">
        <f t="shared" si="0"/>
        <v>9.6193100289003713E-2</v>
      </c>
      <c r="I16" s="8"/>
      <c r="J16" s="9"/>
      <c r="K16" s="9"/>
      <c r="L16" s="9"/>
      <c r="N16" s="8"/>
      <c r="O16" s="9"/>
      <c r="P16" s="9"/>
      <c r="Q16" s="9"/>
    </row>
    <row r="17" spans="2:17" ht="20.100000000000001" customHeight="1" x14ac:dyDescent="0.2">
      <c r="B17" s="63" t="s">
        <v>51</v>
      </c>
      <c r="C17" s="64">
        <v>9308</v>
      </c>
      <c r="D17" s="64">
        <v>640442</v>
      </c>
      <c r="E17" s="64">
        <v>10682</v>
      </c>
      <c r="F17" s="65">
        <f t="shared" si="0"/>
        <v>7.1961250597880638E-2</v>
      </c>
      <c r="I17" s="8"/>
      <c r="J17" s="9"/>
      <c r="K17" s="9"/>
      <c r="L17" s="9"/>
      <c r="N17" s="8"/>
      <c r="O17" s="9"/>
      <c r="P17" s="9"/>
      <c r="Q17" s="9"/>
    </row>
    <row r="18" spans="2:17" ht="20.100000000000001" customHeight="1" x14ac:dyDescent="0.2">
      <c r="B18" s="63" t="s">
        <v>48</v>
      </c>
      <c r="C18" s="64">
        <v>8038</v>
      </c>
      <c r="D18" s="64">
        <v>574979</v>
      </c>
      <c r="E18" s="64">
        <v>9611</v>
      </c>
      <c r="F18" s="65">
        <f t="shared" si="0"/>
        <v>6.4746262824960765E-2</v>
      </c>
      <c r="I18" s="8"/>
      <c r="J18" s="9"/>
      <c r="K18" s="9"/>
      <c r="L18" s="9"/>
      <c r="N18" s="8"/>
      <c r="O18" s="9"/>
      <c r="P18" s="9"/>
      <c r="Q18" s="9"/>
    </row>
    <row r="19" spans="2:17" ht="20.100000000000001" customHeight="1" x14ac:dyDescent="0.2">
      <c r="B19" s="63" t="s">
        <v>49</v>
      </c>
      <c r="C19" s="64">
        <v>7866</v>
      </c>
      <c r="D19" s="64">
        <v>680638</v>
      </c>
      <c r="E19" s="64">
        <v>9385</v>
      </c>
      <c r="F19" s="65">
        <f t="shared" si="0"/>
        <v>6.3223772407892703E-2</v>
      </c>
      <c r="I19" s="8"/>
      <c r="J19" s="9"/>
      <c r="K19" s="9"/>
      <c r="L19" s="9"/>
      <c r="N19" s="8"/>
      <c r="O19" s="9"/>
      <c r="P19" s="9"/>
      <c r="Q19" s="9"/>
    </row>
    <row r="20" spans="2:17" ht="20.100000000000001" customHeight="1" x14ac:dyDescent="0.2">
      <c r="B20" s="63" t="s">
        <v>47</v>
      </c>
      <c r="C20" s="64">
        <v>6762</v>
      </c>
      <c r="D20" s="64">
        <v>515566</v>
      </c>
      <c r="E20" s="64">
        <v>7906</v>
      </c>
      <c r="F20" s="65">
        <f t="shared" si="0"/>
        <v>5.326021786433667E-2</v>
      </c>
      <c r="I20" s="8"/>
      <c r="J20" s="9"/>
      <c r="K20" s="9"/>
      <c r="L20" s="9"/>
      <c r="N20" s="8"/>
      <c r="O20" s="9"/>
      <c r="P20" s="9"/>
      <c r="Q20" s="9"/>
    </row>
    <row r="21" spans="2:17" ht="20.100000000000001" customHeight="1" x14ac:dyDescent="0.2">
      <c r="B21" s="63" t="s">
        <v>46</v>
      </c>
      <c r="C21" s="64">
        <v>6430</v>
      </c>
      <c r="D21" s="64">
        <v>528068</v>
      </c>
      <c r="E21" s="64">
        <v>7774</v>
      </c>
      <c r="F21" s="65">
        <f t="shared" si="0"/>
        <v>5.2370975673836744E-2</v>
      </c>
      <c r="I21" s="8"/>
      <c r="J21" s="9"/>
      <c r="K21" s="9"/>
      <c r="L21" s="9"/>
      <c r="N21" s="8"/>
      <c r="O21" s="9"/>
      <c r="P21" s="9"/>
      <c r="Q21" s="9"/>
    </row>
    <row r="22" spans="2:17" ht="20.100000000000001" customHeight="1" x14ac:dyDescent="0.2">
      <c r="B22" s="63" t="s">
        <v>54</v>
      </c>
      <c r="C22" s="64">
        <v>6075</v>
      </c>
      <c r="D22" s="64">
        <v>484714</v>
      </c>
      <c r="E22" s="64">
        <v>7010</v>
      </c>
      <c r="F22" s="65">
        <f t="shared" si="0"/>
        <v>4.7224149662155337E-2</v>
      </c>
      <c r="I22" s="8"/>
      <c r="J22" s="9"/>
      <c r="K22" s="9"/>
      <c r="L22" s="9"/>
      <c r="N22" s="8"/>
      <c r="O22" s="9"/>
      <c r="P22" s="9"/>
      <c r="Q22" s="9"/>
    </row>
    <row r="23" spans="2:17" ht="20.100000000000001" customHeight="1" x14ac:dyDescent="0.2">
      <c r="B23" s="63" t="s">
        <v>52</v>
      </c>
      <c r="C23" s="64">
        <v>5483</v>
      </c>
      <c r="D23" s="64">
        <v>376808</v>
      </c>
      <c r="E23" s="64">
        <v>6863</v>
      </c>
      <c r="F23" s="65">
        <f t="shared" si="0"/>
        <v>4.6233857222734959E-2</v>
      </c>
      <c r="I23" s="8"/>
      <c r="J23" s="9"/>
      <c r="K23" s="9"/>
      <c r="L23" s="9"/>
      <c r="N23" s="8"/>
      <c r="O23" s="9"/>
      <c r="P23" s="9"/>
      <c r="Q23" s="9"/>
    </row>
    <row r="24" spans="2:17" ht="20.100000000000001" customHeight="1" x14ac:dyDescent="0.2">
      <c r="B24" s="63" t="s">
        <v>57</v>
      </c>
      <c r="C24" s="64">
        <v>4946</v>
      </c>
      <c r="D24" s="64">
        <v>455194</v>
      </c>
      <c r="E24" s="64">
        <v>5970</v>
      </c>
      <c r="F24" s="65">
        <f t="shared" si="0"/>
        <v>4.0217999070337712E-2</v>
      </c>
      <c r="I24" s="8"/>
      <c r="J24" s="9"/>
      <c r="K24" s="9"/>
      <c r="L24" s="9"/>
      <c r="N24" s="8"/>
      <c r="O24" s="9"/>
      <c r="P24" s="9"/>
      <c r="Q24" s="9"/>
    </row>
    <row r="25" spans="2:17" ht="20.100000000000001" customHeight="1" x14ac:dyDescent="0.2">
      <c r="B25" s="63" t="s">
        <v>56</v>
      </c>
      <c r="C25" s="64">
        <v>3959</v>
      </c>
      <c r="D25" s="64">
        <v>327156</v>
      </c>
      <c r="E25" s="64">
        <v>4470</v>
      </c>
      <c r="F25" s="65">
        <f t="shared" si="0"/>
        <v>3.0112974178293058E-2</v>
      </c>
      <c r="I25" s="8"/>
      <c r="J25" s="9"/>
      <c r="K25" s="9"/>
      <c r="L25" s="9"/>
      <c r="N25" s="8"/>
      <c r="O25" s="9"/>
      <c r="P25" s="9"/>
      <c r="Q25" s="9"/>
    </row>
    <row r="26" spans="2:17" ht="20.100000000000001" customHeight="1" x14ac:dyDescent="0.2">
      <c r="B26" s="63" t="s">
        <v>50</v>
      </c>
      <c r="C26" s="64">
        <v>3265</v>
      </c>
      <c r="D26" s="64">
        <v>210261</v>
      </c>
      <c r="E26" s="64">
        <v>4075</v>
      </c>
      <c r="F26" s="65">
        <f t="shared" si="0"/>
        <v>2.7451984290054635E-2</v>
      </c>
      <c r="I26" s="8"/>
      <c r="J26" s="9"/>
      <c r="K26" s="9"/>
      <c r="L26" s="9"/>
      <c r="N26" s="8"/>
      <c r="O26" s="9"/>
      <c r="P26" s="9"/>
      <c r="Q26" s="9"/>
    </row>
    <row r="27" spans="2:17" ht="20.100000000000001" customHeight="1" x14ac:dyDescent="0.2">
      <c r="B27" s="63" t="s">
        <v>55</v>
      </c>
      <c r="C27" s="64">
        <v>2930</v>
      </c>
      <c r="D27" s="64">
        <v>199573</v>
      </c>
      <c r="E27" s="64">
        <v>3593</v>
      </c>
      <c r="F27" s="65">
        <f t="shared" si="0"/>
        <v>2.4204902958077621E-2</v>
      </c>
      <c r="I27" s="8"/>
      <c r="J27" s="9"/>
      <c r="K27" s="9"/>
      <c r="L27" s="9"/>
      <c r="N27" s="8"/>
      <c r="O27" s="9"/>
      <c r="P27" s="9"/>
      <c r="Q27" s="9"/>
    </row>
    <row r="28" spans="2:17" ht="20.100000000000001" customHeight="1" x14ac:dyDescent="0.2">
      <c r="B28" s="63" t="s">
        <v>53</v>
      </c>
      <c r="C28" s="64">
        <v>2575</v>
      </c>
      <c r="D28" s="64">
        <v>189361</v>
      </c>
      <c r="E28" s="64">
        <v>3194</v>
      </c>
      <c r="F28" s="65">
        <f t="shared" si="0"/>
        <v>2.1516966336793744E-2</v>
      </c>
      <c r="I28" s="8"/>
      <c r="J28" s="9"/>
      <c r="K28" s="9"/>
      <c r="L28" s="9"/>
      <c r="N28" s="8"/>
      <c r="O28" s="9"/>
      <c r="P28" s="9"/>
      <c r="Q28" s="9"/>
    </row>
    <row r="29" spans="2:17" ht="20.100000000000001" customHeight="1" x14ac:dyDescent="0.2">
      <c r="B29" s="63" t="s">
        <v>59</v>
      </c>
      <c r="C29" s="64">
        <v>2192</v>
      </c>
      <c r="D29" s="64">
        <v>157293</v>
      </c>
      <c r="E29" s="64">
        <v>2704</v>
      </c>
      <c r="F29" s="65">
        <f t="shared" si="0"/>
        <v>1.8215991538725825E-2</v>
      </c>
      <c r="I29" s="8"/>
      <c r="J29" s="9"/>
      <c r="K29" s="9"/>
      <c r="L29" s="9"/>
      <c r="N29" s="8"/>
      <c r="O29" s="9"/>
      <c r="P29" s="9"/>
      <c r="Q29" s="9"/>
    </row>
    <row r="30" spans="2:17" ht="20.100000000000001" customHeight="1" x14ac:dyDescent="0.2">
      <c r="B30" s="63" t="s">
        <v>60</v>
      </c>
      <c r="C30" s="64">
        <v>1458</v>
      </c>
      <c r="D30" s="64">
        <v>105052</v>
      </c>
      <c r="E30" s="64">
        <v>1756</v>
      </c>
      <c r="F30" s="65">
        <f t="shared" si="0"/>
        <v>1.1829615806953605E-2</v>
      </c>
      <c r="I30" s="8"/>
      <c r="J30" s="9"/>
      <c r="K30" s="9"/>
      <c r="L30" s="9"/>
      <c r="N30" s="8"/>
      <c r="O30" s="9"/>
      <c r="P30" s="9"/>
      <c r="Q30" s="9"/>
    </row>
    <row r="31" spans="2:17" ht="20.100000000000001" customHeight="1" x14ac:dyDescent="0.2">
      <c r="B31" s="63" t="s">
        <v>62</v>
      </c>
      <c r="C31" s="64">
        <v>1176</v>
      </c>
      <c r="D31" s="64">
        <v>73473</v>
      </c>
      <c r="E31" s="64">
        <v>1501</v>
      </c>
      <c r="F31" s="65">
        <f t="shared" si="0"/>
        <v>1.0111761575306013E-2</v>
      </c>
      <c r="I31" s="8"/>
      <c r="J31" s="9"/>
      <c r="K31" s="9"/>
      <c r="L31" s="9"/>
      <c r="N31" s="8"/>
      <c r="O31" s="9"/>
      <c r="P31" s="9"/>
      <c r="Q31" s="9"/>
    </row>
    <row r="32" spans="2:17" ht="20.100000000000001" customHeight="1" x14ac:dyDescent="0.2">
      <c r="B32" s="63" t="s">
        <v>61</v>
      </c>
      <c r="C32" s="64">
        <v>1085</v>
      </c>
      <c r="D32" s="64">
        <v>96208</v>
      </c>
      <c r="E32" s="64">
        <v>1200</v>
      </c>
      <c r="F32" s="65">
        <f t="shared" si="0"/>
        <v>8.0840199136357205E-3</v>
      </c>
      <c r="I32" s="8"/>
      <c r="J32" s="9"/>
      <c r="K32" s="9"/>
      <c r="L32" s="9"/>
      <c r="N32" s="8"/>
      <c r="O32" s="9"/>
      <c r="P32" s="9"/>
      <c r="Q32" s="9"/>
    </row>
    <row r="33" spans="2:17" ht="20.100000000000001" customHeight="1" x14ac:dyDescent="0.2">
      <c r="B33" s="63" t="s">
        <v>63</v>
      </c>
      <c r="C33" s="64">
        <v>984</v>
      </c>
      <c r="D33" s="64">
        <v>65490</v>
      </c>
      <c r="E33" s="64">
        <v>1163</v>
      </c>
      <c r="F33" s="65">
        <f t="shared" si="0"/>
        <v>7.8347626329652864E-3</v>
      </c>
      <c r="I33" s="8"/>
      <c r="J33" s="9"/>
      <c r="K33" s="9"/>
      <c r="L33" s="9"/>
      <c r="N33" s="8"/>
      <c r="O33" s="9"/>
      <c r="P33" s="9"/>
      <c r="Q33" s="9"/>
    </row>
    <row r="34" spans="2:17" ht="20.100000000000001" customHeight="1" x14ac:dyDescent="0.2">
      <c r="B34" s="63" t="s">
        <v>67</v>
      </c>
      <c r="C34" s="64">
        <v>825</v>
      </c>
      <c r="D34" s="64">
        <v>51577</v>
      </c>
      <c r="E34" s="64">
        <v>1028</v>
      </c>
      <c r="F34" s="65">
        <f t="shared" si="0"/>
        <v>6.9253103926812673E-3</v>
      </c>
      <c r="I34" s="8"/>
      <c r="J34" s="9"/>
      <c r="K34" s="9"/>
      <c r="L34" s="9"/>
      <c r="N34" s="8"/>
      <c r="O34" s="9"/>
      <c r="P34" s="9"/>
      <c r="Q34" s="9"/>
    </row>
    <row r="35" spans="2:17" ht="20.100000000000001" customHeight="1" x14ac:dyDescent="0.2">
      <c r="B35" s="63" t="s">
        <v>65</v>
      </c>
      <c r="C35" s="64">
        <v>715</v>
      </c>
      <c r="D35" s="64">
        <v>44450</v>
      </c>
      <c r="E35" s="64">
        <v>908</v>
      </c>
      <c r="F35" s="65">
        <f t="shared" si="0"/>
        <v>6.1169084013176951E-3</v>
      </c>
      <c r="I35" s="8"/>
      <c r="J35" s="9"/>
      <c r="K35" s="9"/>
      <c r="L35" s="9"/>
      <c r="N35" s="8"/>
      <c r="O35" s="9"/>
      <c r="P35" s="9"/>
      <c r="Q35" s="9"/>
    </row>
    <row r="36" spans="2:17" ht="20.100000000000001" customHeight="1" x14ac:dyDescent="0.2">
      <c r="B36" s="63" t="s">
        <v>64</v>
      </c>
      <c r="C36" s="64">
        <v>519</v>
      </c>
      <c r="D36" s="64">
        <v>45626</v>
      </c>
      <c r="E36" s="64">
        <v>639</v>
      </c>
      <c r="F36" s="65">
        <f t="shared" si="0"/>
        <v>4.3047406040110214E-3</v>
      </c>
      <c r="I36" s="8"/>
      <c r="J36" s="9"/>
      <c r="K36" s="9"/>
      <c r="L36" s="9"/>
      <c r="N36" s="8"/>
      <c r="O36" s="9"/>
      <c r="P36" s="9"/>
      <c r="Q36" s="9"/>
    </row>
    <row r="37" spans="2:17" ht="20.100000000000001" customHeight="1" x14ac:dyDescent="0.2">
      <c r="B37" s="63" t="s">
        <v>68</v>
      </c>
      <c r="C37" s="64">
        <v>480</v>
      </c>
      <c r="D37" s="64">
        <v>35315</v>
      </c>
      <c r="E37" s="64">
        <v>522</v>
      </c>
      <c r="F37" s="65">
        <f t="shared" si="0"/>
        <v>3.5165486624315384E-3</v>
      </c>
      <c r="I37" s="8"/>
      <c r="J37" s="9"/>
      <c r="K37" s="9"/>
      <c r="L37" s="9"/>
      <c r="N37" s="8"/>
      <c r="O37" s="9"/>
      <c r="P37" s="9"/>
      <c r="Q37" s="9"/>
    </row>
    <row r="38" spans="2:17" ht="20.100000000000001" customHeight="1" x14ac:dyDescent="0.2">
      <c r="B38" s="63" t="s">
        <v>154</v>
      </c>
      <c r="C38" s="64">
        <v>399</v>
      </c>
      <c r="D38" s="64">
        <v>25599</v>
      </c>
      <c r="E38" s="64">
        <v>513</v>
      </c>
      <c r="F38" s="65">
        <f t="shared" si="0"/>
        <v>3.4559185130792706E-3</v>
      </c>
      <c r="I38" s="8"/>
      <c r="J38" s="9"/>
      <c r="K38" s="9"/>
      <c r="L38" s="9"/>
      <c r="N38" s="8"/>
      <c r="O38" s="9"/>
      <c r="P38" s="9"/>
      <c r="Q38" s="9"/>
    </row>
    <row r="39" spans="2:17" ht="20.100000000000001" customHeight="1" x14ac:dyDescent="0.2">
      <c r="B39" s="63" t="s">
        <v>66</v>
      </c>
      <c r="C39" s="64">
        <v>422</v>
      </c>
      <c r="D39" s="64">
        <v>28736</v>
      </c>
      <c r="E39" s="64">
        <v>504</v>
      </c>
      <c r="F39" s="65">
        <f t="shared" si="0"/>
        <v>3.3952883637270027E-3</v>
      </c>
      <c r="I39" s="8"/>
      <c r="J39" s="9"/>
      <c r="K39" s="9"/>
      <c r="L39" s="9"/>
      <c r="N39" s="8"/>
      <c r="O39" s="9"/>
      <c r="P39" s="9"/>
      <c r="Q39" s="9"/>
    </row>
    <row r="40" spans="2:17" ht="20.100000000000001" customHeight="1" x14ac:dyDescent="0.2">
      <c r="B40" s="63" t="s">
        <v>152</v>
      </c>
      <c r="C40" s="64">
        <v>313</v>
      </c>
      <c r="D40" s="64">
        <v>19932</v>
      </c>
      <c r="E40" s="64">
        <v>407</v>
      </c>
      <c r="F40" s="65">
        <f t="shared" si="0"/>
        <v>2.7418300873747821E-3</v>
      </c>
      <c r="I40" s="8"/>
      <c r="J40" s="9"/>
      <c r="K40" s="9"/>
      <c r="L40" s="9"/>
      <c r="N40" s="8"/>
      <c r="O40" s="9"/>
      <c r="P40" s="9"/>
      <c r="Q40" s="9"/>
    </row>
    <row r="41" spans="2:17" ht="20.100000000000001" customHeight="1" x14ac:dyDescent="0.2">
      <c r="B41" s="63" t="s">
        <v>69</v>
      </c>
      <c r="C41" s="64">
        <v>290</v>
      </c>
      <c r="D41" s="64">
        <v>20582</v>
      </c>
      <c r="E41" s="64">
        <v>360</v>
      </c>
      <c r="F41" s="65">
        <f t="shared" si="0"/>
        <v>2.4252059740907162E-3</v>
      </c>
      <c r="I41" s="8"/>
      <c r="J41" s="9"/>
      <c r="K41" s="9"/>
      <c r="L41" s="9"/>
      <c r="N41" s="8"/>
      <c r="O41" s="9"/>
      <c r="P41" s="9"/>
      <c r="Q41" s="9"/>
    </row>
    <row r="42" spans="2:17" ht="20.100000000000001" customHeight="1" x14ac:dyDescent="0.2">
      <c r="B42" s="63" t="s">
        <v>156</v>
      </c>
      <c r="C42" s="64">
        <v>144</v>
      </c>
      <c r="D42" s="64">
        <v>8449</v>
      </c>
      <c r="E42" s="64">
        <v>162</v>
      </c>
      <c r="F42" s="65">
        <f t="shared" si="0"/>
        <v>1.0913426883408222E-3</v>
      </c>
      <c r="I42" s="8"/>
      <c r="J42" s="9"/>
      <c r="K42" s="9"/>
      <c r="L42" s="9"/>
      <c r="N42" s="8"/>
      <c r="O42" s="9"/>
      <c r="P42" s="9"/>
      <c r="Q42" s="9"/>
    </row>
    <row r="43" spans="2:17" ht="20.100000000000001" customHeight="1" x14ac:dyDescent="0.2">
      <c r="B43" s="63" t="s">
        <v>148</v>
      </c>
      <c r="C43" s="64">
        <v>123</v>
      </c>
      <c r="D43" s="64">
        <v>9009</v>
      </c>
      <c r="E43" s="64">
        <v>143</v>
      </c>
      <c r="F43" s="65">
        <f t="shared" si="0"/>
        <v>9.633457063749234E-4</v>
      </c>
      <c r="I43" s="8"/>
      <c r="J43" s="9"/>
      <c r="K43" s="9"/>
      <c r="L43" s="9"/>
      <c r="N43" s="8"/>
      <c r="O43" s="9"/>
      <c r="P43" s="9"/>
      <c r="Q43" s="9"/>
    </row>
    <row r="44" spans="2:17" ht="20.100000000000001" customHeight="1" x14ac:dyDescent="0.2">
      <c r="B44" s="63" t="s">
        <v>77</v>
      </c>
      <c r="C44" s="64">
        <v>104</v>
      </c>
      <c r="D44" s="64">
        <v>6028</v>
      </c>
      <c r="E44" s="64">
        <v>119</v>
      </c>
      <c r="F44" s="65">
        <f t="shared" si="0"/>
        <v>8.0166530810220891E-4</v>
      </c>
      <c r="I44" s="8"/>
      <c r="J44" s="9"/>
      <c r="K44" s="9"/>
      <c r="L44" s="9"/>
      <c r="N44" s="8"/>
      <c r="O44" s="9"/>
      <c r="P44" s="9"/>
      <c r="Q44" s="9"/>
    </row>
    <row r="45" spans="2:17" ht="20.100000000000001" customHeight="1" x14ac:dyDescent="0.2">
      <c r="B45" s="63" t="s">
        <v>217</v>
      </c>
      <c r="C45" s="64">
        <v>104</v>
      </c>
      <c r="D45" s="64">
        <v>6069</v>
      </c>
      <c r="E45" s="64">
        <v>115</v>
      </c>
      <c r="F45" s="65">
        <f t="shared" si="0"/>
        <v>7.7471857505675653E-4</v>
      </c>
      <c r="I45" s="8"/>
      <c r="J45" s="9"/>
      <c r="K45" s="9"/>
      <c r="L45" s="9"/>
      <c r="N45" s="8"/>
      <c r="O45" s="9"/>
      <c r="P45" s="9"/>
      <c r="Q45" s="9"/>
    </row>
    <row r="46" spans="2:17" ht="20.100000000000001" customHeight="1" x14ac:dyDescent="0.2">
      <c r="B46" s="63" t="s">
        <v>74</v>
      </c>
      <c r="C46" s="64">
        <v>93</v>
      </c>
      <c r="D46" s="64">
        <v>6235</v>
      </c>
      <c r="E46" s="64">
        <v>104</v>
      </c>
      <c r="F46" s="65">
        <f t="shared" si="0"/>
        <v>7.0061505918176249E-4</v>
      </c>
      <c r="I46" s="8"/>
      <c r="J46" s="9"/>
      <c r="K46" s="9"/>
      <c r="L46" s="9"/>
      <c r="N46" s="8"/>
      <c r="O46" s="9"/>
      <c r="P46" s="9"/>
      <c r="Q46" s="9"/>
    </row>
    <row r="47" spans="2:17" ht="20.100000000000001" customHeight="1" x14ac:dyDescent="0.2">
      <c r="B47" s="63" t="s">
        <v>160</v>
      </c>
      <c r="C47" s="64">
        <v>88</v>
      </c>
      <c r="D47" s="64">
        <v>4928</v>
      </c>
      <c r="E47" s="64">
        <v>99</v>
      </c>
      <c r="F47" s="65">
        <f t="shared" si="0"/>
        <v>6.6693164287494691E-4</v>
      </c>
      <c r="I47" s="8"/>
      <c r="J47" s="9"/>
      <c r="K47" s="9"/>
      <c r="L47" s="9"/>
      <c r="N47" s="8"/>
      <c r="O47" s="9"/>
      <c r="P47" s="9"/>
      <c r="Q47" s="9"/>
    </row>
    <row r="48" spans="2:17" ht="20.100000000000001" customHeight="1" x14ac:dyDescent="0.2">
      <c r="B48" s="63" t="s">
        <v>155</v>
      </c>
      <c r="C48" s="64">
        <v>82</v>
      </c>
      <c r="D48" s="64">
        <v>6970</v>
      </c>
      <c r="E48" s="64">
        <v>94</v>
      </c>
      <c r="F48" s="65">
        <f t="shared" si="0"/>
        <v>6.3324822656813144E-4</v>
      </c>
      <c r="I48" s="8"/>
      <c r="J48" s="9"/>
      <c r="K48" s="9"/>
      <c r="L48" s="9"/>
      <c r="N48" s="8"/>
      <c r="O48" s="9"/>
      <c r="P48" s="9"/>
      <c r="Q48" s="9"/>
    </row>
    <row r="49" spans="2:17" ht="20.100000000000001" customHeight="1" x14ac:dyDescent="0.2">
      <c r="B49" s="63" t="s">
        <v>75</v>
      </c>
      <c r="C49" s="64">
        <v>62</v>
      </c>
      <c r="D49" s="64">
        <v>3444</v>
      </c>
      <c r="E49" s="64">
        <v>71</v>
      </c>
      <c r="F49" s="65">
        <f t="shared" si="0"/>
        <v>4.7830451155678015E-4</v>
      </c>
      <c r="I49" s="8"/>
      <c r="J49" s="9"/>
      <c r="K49" s="9"/>
      <c r="L49" s="9"/>
      <c r="N49" s="8"/>
      <c r="O49" s="9"/>
      <c r="P49" s="9"/>
      <c r="Q49" s="9"/>
    </row>
    <row r="50" spans="2:17" ht="20.100000000000001" customHeight="1" x14ac:dyDescent="0.2">
      <c r="B50" s="63" t="s">
        <v>82</v>
      </c>
      <c r="C50" s="64">
        <v>20</v>
      </c>
      <c r="D50" s="64">
        <v>2392</v>
      </c>
      <c r="E50" s="64">
        <v>24</v>
      </c>
      <c r="F50" s="65">
        <f t="shared" si="0"/>
        <v>1.6168039827271441E-4</v>
      </c>
      <c r="I50" s="8"/>
      <c r="J50" s="9"/>
      <c r="K50" s="9"/>
      <c r="L50" s="9"/>
      <c r="N50" s="8"/>
      <c r="O50" s="9"/>
      <c r="P50" s="9"/>
      <c r="Q50" s="9"/>
    </row>
    <row r="51" spans="2:17" ht="20.100000000000001" customHeight="1" x14ac:dyDescent="0.2">
      <c r="B51" s="88" t="s">
        <v>93</v>
      </c>
      <c r="C51" s="89">
        <f>SUM(C14:C50)</f>
        <v>127819</v>
      </c>
      <c r="D51" s="89">
        <f>SUM(D14:D50)</f>
        <v>9804654</v>
      </c>
      <c r="E51" s="89">
        <f>SUM(E14:E50)</f>
        <v>148441</v>
      </c>
      <c r="F51" s="90">
        <f>SUM(F14:F50)</f>
        <v>1.0000000000000002</v>
      </c>
    </row>
  </sheetData>
  <mergeCells count="2">
    <mergeCell ref="B10:F10"/>
    <mergeCell ref="D11:F11"/>
  </mergeCells>
  <pageMargins left="0.7" right="0.7" top="0.75" bottom="0.75" header="0.3" footer="0.3"/>
  <pageSetup paperSize="9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B9:S100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2.75" x14ac:dyDescent="0.2"/>
  <cols>
    <col min="1" max="1" width="4.7109375" style="1" customWidth="1"/>
    <col min="2" max="2" width="16.28515625" style="1" customWidth="1"/>
    <col min="3" max="3" width="10.28515625" style="1" customWidth="1"/>
    <col min="4" max="4" width="11.7109375" style="1" customWidth="1"/>
    <col min="5" max="5" width="10.28515625" style="1" customWidth="1"/>
    <col min="6" max="6" width="10.140625" style="1" customWidth="1"/>
    <col min="7" max="7" width="12.85546875" style="1" customWidth="1"/>
    <col min="8" max="8" width="9.85546875" style="1" customWidth="1"/>
    <col min="9" max="9" width="11.140625" style="1" customWidth="1"/>
    <col min="10" max="16384" width="11.42578125" style="1"/>
  </cols>
  <sheetData>
    <row r="9" spans="2:19" ht="20.100000000000001" customHeight="1" x14ac:dyDescent="0.2">
      <c r="B9" s="101" t="s">
        <v>25</v>
      </c>
      <c r="C9" s="101"/>
      <c r="D9" s="101"/>
      <c r="E9" s="101"/>
      <c r="F9" s="101"/>
      <c r="G9" s="101"/>
      <c r="H9" s="101"/>
      <c r="I9" s="101"/>
      <c r="J9" s="12"/>
    </row>
    <row r="10" spans="2:19" x14ac:dyDescent="0.2">
      <c r="B10" s="10"/>
      <c r="C10" s="10"/>
      <c r="D10" s="10"/>
      <c r="E10" s="10"/>
      <c r="F10" s="102" t="str">
        <f>+CONCATENATE(MID(Principal!C13,1,14)," de ambas temporadas")</f>
        <v>datos al 31/08 de ambas temporadas</v>
      </c>
      <c r="G10" s="102"/>
      <c r="H10" s="102"/>
      <c r="I10" s="102"/>
      <c r="J10" s="12"/>
    </row>
    <row r="11" spans="2:19" x14ac:dyDescent="0.2">
      <c r="B11" s="10"/>
      <c r="C11" s="10"/>
      <c r="D11" s="10"/>
      <c r="E11" s="10"/>
      <c r="F11" s="39"/>
      <c r="G11" s="39"/>
      <c r="H11" s="39"/>
      <c r="I11" s="39"/>
      <c r="J11" s="12"/>
    </row>
    <row r="12" spans="2:19" ht="16.5" customHeight="1" x14ac:dyDescent="0.2">
      <c r="B12" s="42"/>
      <c r="C12" s="43"/>
      <c r="D12" s="43"/>
      <c r="E12" s="44">
        <v>2023</v>
      </c>
      <c r="F12" s="42"/>
      <c r="G12" s="45"/>
      <c r="H12" s="45"/>
      <c r="I12" s="66">
        <v>2024</v>
      </c>
      <c r="J12" s="12"/>
    </row>
    <row r="13" spans="2:19" ht="16.5" customHeight="1" x14ac:dyDescent="0.2">
      <c r="B13" s="46" t="s">
        <v>15</v>
      </c>
      <c r="C13" s="67" t="s">
        <v>191</v>
      </c>
      <c r="D13" s="67" t="s">
        <v>192</v>
      </c>
      <c r="E13" s="68" t="s">
        <v>193</v>
      </c>
      <c r="F13" s="69" t="s">
        <v>9</v>
      </c>
      <c r="G13" s="68" t="s">
        <v>10</v>
      </c>
      <c r="H13" s="68" t="s">
        <v>11</v>
      </c>
      <c r="I13" s="68" t="s">
        <v>194</v>
      </c>
      <c r="J13" s="13"/>
      <c r="L13" s="14"/>
      <c r="M13" s="4"/>
      <c r="N13" s="4"/>
      <c r="O13" s="14"/>
      <c r="P13" s="14"/>
      <c r="Q13" s="14"/>
      <c r="R13" s="14"/>
      <c r="S13" s="15"/>
    </row>
    <row r="14" spans="2:19" ht="20.100000000000001" customHeight="1" x14ac:dyDescent="0.2">
      <c r="B14" s="71" t="s">
        <v>221</v>
      </c>
      <c r="C14" s="72">
        <v>630</v>
      </c>
      <c r="D14" s="72">
        <v>630</v>
      </c>
      <c r="E14" s="72">
        <v>475</v>
      </c>
      <c r="F14" s="73">
        <v>0</v>
      </c>
      <c r="G14" s="74">
        <v>0</v>
      </c>
      <c r="H14" s="74">
        <v>0</v>
      </c>
      <c r="I14" s="75">
        <f t="shared" ref="I14:I41" si="0">(+H14-E14)/E14</f>
        <v>-1</v>
      </c>
      <c r="J14" s="13"/>
      <c r="L14" s="14"/>
      <c r="M14" s="4"/>
      <c r="N14" s="4"/>
      <c r="O14" s="14"/>
      <c r="P14" s="14"/>
      <c r="Q14" s="14"/>
      <c r="R14" s="14"/>
      <c r="S14" s="15"/>
    </row>
    <row r="15" spans="2:19" ht="20.100000000000001" customHeight="1" x14ac:dyDescent="0.2">
      <c r="B15" s="71" t="s">
        <v>164</v>
      </c>
      <c r="C15" s="72">
        <v>0</v>
      </c>
      <c r="D15" s="72">
        <v>85121</v>
      </c>
      <c r="E15" s="72">
        <v>1058</v>
      </c>
      <c r="F15" s="73">
        <v>0</v>
      </c>
      <c r="G15" s="74">
        <v>34438</v>
      </c>
      <c r="H15" s="74">
        <v>446</v>
      </c>
      <c r="I15" s="75">
        <f t="shared" si="0"/>
        <v>-0.57844990548204156</v>
      </c>
      <c r="J15" s="13"/>
      <c r="L15" s="14"/>
      <c r="M15" s="4"/>
      <c r="N15" s="4"/>
      <c r="O15" s="14"/>
      <c r="P15" s="14"/>
      <c r="Q15" s="14"/>
      <c r="R15" s="14"/>
      <c r="S15" s="15"/>
    </row>
    <row r="16" spans="2:19" ht="20.100000000000001" customHeight="1" x14ac:dyDescent="0.2">
      <c r="B16" s="71" t="s">
        <v>94</v>
      </c>
      <c r="C16" s="72">
        <v>0</v>
      </c>
      <c r="D16" s="72">
        <v>0</v>
      </c>
      <c r="E16" s="72">
        <v>0</v>
      </c>
      <c r="F16" s="73">
        <v>60</v>
      </c>
      <c r="G16" s="74">
        <v>3404</v>
      </c>
      <c r="H16" s="74">
        <v>57</v>
      </c>
      <c r="I16" s="76" t="s">
        <v>105</v>
      </c>
      <c r="J16" s="16"/>
      <c r="L16" s="17"/>
      <c r="M16" s="18"/>
      <c r="N16" s="18"/>
      <c r="O16" s="5"/>
      <c r="P16" s="5"/>
      <c r="Q16" s="5"/>
      <c r="R16" s="5"/>
      <c r="S16" s="5"/>
    </row>
    <row r="17" spans="2:19" ht="20.100000000000001" customHeight="1" x14ac:dyDescent="0.2">
      <c r="B17" s="71" t="s">
        <v>240</v>
      </c>
      <c r="C17" s="72">
        <v>270</v>
      </c>
      <c r="D17" s="72">
        <v>17015</v>
      </c>
      <c r="E17" s="72">
        <v>418</v>
      </c>
      <c r="F17" s="73">
        <v>0</v>
      </c>
      <c r="G17" s="74">
        <v>0</v>
      </c>
      <c r="H17" s="74">
        <v>0</v>
      </c>
      <c r="I17" s="75">
        <f t="shared" si="0"/>
        <v>-1</v>
      </c>
      <c r="J17" s="16"/>
      <c r="L17" s="17"/>
      <c r="M17" s="18"/>
      <c r="N17" s="18"/>
      <c r="O17" s="5"/>
      <c r="P17" s="5"/>
      <c r="Q17" s="5"/>
      <c r="R17" s="5"/>
      <c r="S17" s="5"/>
    </row>
    <row r="18" spans="2:19" ht="20.100000000000001" customHeight="1" x14ac:dyDescent="0.2">
      <c r="B18" s="71" t="s">
        <v>165</v>
      </c>
      <c r="C18" s="72">
        <v>3240</v>
      </c>
      <c r="D18" s="72">
        <v>41622</v>
      </c>
      <c r="E18" s="72">
        <v>4349</v>
      </c>
      <c r="F18" s="73">
        <v>99</v>
      </c>
      <c r="G18" s="74">
        <v>99</v>
      </c>
      <c r="H18" s="74">
        <v>134</v>
      </c>
      <c r="I18" s="75">
        <f t="shared" si="0"/>
        <v>-0.96918831915382841</v>
      </c>
      <c r="J18" s="16"/>
      <c r="L18" s="17"/>
      <c r="M18" s="18"/>
      <c r="N18" s="18"/>
      <c r="O18" s="5"/>
      <c r="P18" s="5"/>
      <c r="Q18" s="5"/>
      <c r="R18" s="5"/>
      <c r="S18" s="5"/>
    </row>
    <row r="19" spans="2:19" ht="20.100000000000001" customHeight="1" x14ac:dyDescent="0.2">
      <c r="B19" s="71" t="s">
        <v>95</v>
      </c>
      <c r="C19" s="72">
        <v>80</v>
      </c>
      <c r="D19" s="72">
        <v>9280</v>
      </c>
      <c r="E19" s="72">
        <v>91</v>
      </c>
      <c r="F19" s="73">
        <v>509</v>
      </c>
      <c r="G19" s="74">
        <v>61781</v>
      </c>
      <c r="H19" s="74">
        <v>560</v>
      </c>
      <c r="I19" s="75">
        <f t="shared" si="0"/>
        <v>5.1538461538461542</v>
      </c>
      <c r="J19" s="16"/>
      <c r="L19" s="17"/>
      <c r="M19" s="18"/>
      <c r="N19" s="18"/>
      <c r="O19" s="5"/>
      <c r="P19" s="5"/>
      <c r="Q19" s="5"/>
      <c r="R19" s="5"/>
      <c r="S19" s="5"/>
    </row>
    <row r="20" spans="2:19" ht="20.100000000000001" customHeight="1" x14ac:dyDescent="0.2">
      <c r="B20" s="71" t="s">
        <v>96</v>
      </c>
      <c r="C20" s="72">
        <v>8</v>
      </c>
      <c r="D20" s="72">
        <v>960</v>
      </c>
      <c r="E20" s="72">
        <v>10</v>
      </c>
      <c r="F20" s="73">
        <v>0</v>
      </c>
      <c r="G20" s="74">
        <v>0</v>
      </c>
      <c r="H20" s="74">
        <v>0</v>
      </c>
      <c r="I20" s="75">
        <f t="shared" si="0"/>
        <v>-1</v>
      </c>
      <c r="J20" s="16"/>
      <c r="L20" s="17"/>
      <c r="M20" s="18"/>
      <c r="N20" s="18"/>
      <c r="O20" s="5"/>
      <c r="P20" s="5"/>
      <c r="Q20" s="5"/>
      <c r="R20" s="5"/>
      <c r="S20" s="5"/>
    </row>
    <row r="21" spans="2:19" ht="20.100000000000001" customHeight="1" x14ac:dyDescent="0.2">
      <c r="B21" s="71" t="s">
        <v>247</v>
      </c>
      <c r="C21" s="72">
        <v>0</v>
      </c>
      <c r="D21" s="72">
        <v>265</v>
      </c>
      <c r="E21" s="72">
        <v>6</v>
      </c>
      <c r="F21" s="73">
        <v>0</v>
      </c>
      <c r="G21" s="74">
        <v>0</v>
      </c>
      <c r="H21" s="74">
        <v>0</v>
      </c>
      <c r="I21" s="75">
        <f t="shared" si="0"/>
        <v>-1</v>
      </c>
      <c r="J21" s="16"/>
      <c r="L21" s="17"/>
      <c r="M21" s="18"/>
      <c r="N21" s="18"/>
      <c r="O21" s="5"/>
      <c r="P21" s="5"/>
      <c r="Q21" s="5"/>
      <c r="R21" s="5"/>
      <c r="S21" s="5"/>
    </row>
    <row r="22" spans="2:19" ht="20.100000000000001" customHeight="1" x14ac:dyDescent="0.2">
      <c r="B22" s="71" t="s">
        <v>241</v>
      </c>
      <c r="C22" s="72">
        <v>0</v>
      </c>
      <c r="D22" s="72">
        <v>48001</v>
      </c>
      <c r="E22" s="72">
        <v>1200</v>
      </c>
      <c r="F22" s="73">
        <v>0</v>
      </c>
      <c r="G22" s="74">
        <v>0</v>
      </c>
      <c r="H22" s="74">
        <v>0</v>
      </c>
      <c r="I22" s="75">
        <f t="shared" si="0"/>
        <v>-1</v>
      </c>
      <c r="J22" s="16"/>
      <c r="L22" s="17"/>
      <c r="M22" s="18"/>
      <c r="N22" s="18"/>
      <c r="O22" s="5"/>
      <c r="P22" s="5"/>
      <c r="Q22" s="5"/>
      <c r="R22" s="5"/>
      <c r="S22" s="5"/>
    </row>
    <row r="23" spans="2:19" ht="20.100000000000001" customHeight="1" x14ac:dyDescent="0.2">
      <c r="B23" s="71" t="s">
        <v>166</v>
      </c>
      <c r="C23" s="72">
        <v>235</v>
      </c>
      <c r="D23" s="72">
        <v>28200</v>
      </c>
      <c r="E23" s="72">
        <v>282</v>
      </c>
      <c r="F23" s="73">
        <v>0</v>
      </c>
      <c r="G23" s="74">
        <v>0</v>
      </c>
      <c r="H23" s="74">
        <v>0</v>
      </c>
      <c r="I23" s="75">
        <f t="shared" si="0"/>
        <v>-1</v>
      </c>
      <c r="J23" s="16"/>
      <c r="L23" s="17"/>
      <c r="M23" s="18"/>
      <c r="N23" s="18"/>
      <c r="O23" s="5"/>
      <c r="P23" s="5"/>
      <c r="Q23" s="5"/>
      <c r="R23" s="5"/>
      <c r="S23" s="5"/>
    </row>
    <row r="24" spans="2:19" ht="20.100000000000001" customHeight="1" x14ac:dyDescent="0.2">
      <c r="B24" s="71" t="s">
        <v>97</v>
      </c>
      <c r="C24" s="72">
        <v>0</v>
      </c>
      <c r="D24" s="72">
        <v>45594</v>
      </c>
      <c r="E24" s="72">
        <v>637</v>
      </c>
      <c r="F24" s="73">
        <v>780</v>
      </c>
      <c r="G24" s="74">
        <v>297572</v>
      </c>
      <c r="H24" s="74">
        <v>4148</v>
      </c>
      <c r="I24" s="75">
        <f t="shared" si="0"/>
        <v>5.5117739403453685</v>
      </c>
      <c r="J24" s="16"/>
      <c r="L24" s="17"/>
      <c r="M24" s="18"/>
      <c r="N24" s="18"/>
      <c r="O24" s="5"/>
      <c r="P24" s="5"/>
      <c r="Q24" s="5"/>
      <c r="R24" s="5"/>
      <c r="S24" s="5"/>
    </row>
    <row r="25" spans="2:19" ht="20.100000000000001" customHeight="1" x14ac:dyDescent="0.2">
      <c r="B25" s="71" t="s">
        <v>167</v>
      </c>
      <c r="C25" s="72">
        <v>1906</v>
      </c>
      <c r="D25" s="72">
        <v>121220</v>
      </c>
      <c r="E25" s="72">
        <v>2311</v>
      </c>
      <c r="F25" s="73">
        <v>300</v>
      </c>
      <c r="G25" s="74">
        <v>18936</v>
      </c>
      <c r="H25" s="74">
        <v>360</v>
      </c>
      <c r="I25" s="75">
        <f t="shared" si="0"/>
        <v>-0.84422327996538293</v>
      </c>
      <c r="J25" s="16"/>
      <c r="L25" s="17"/>
      <c r="M25" s="18"/>
      <c r="N25" s="18"/>
      <c r="O25" s="5"/>
      <c r="P25" s="5"/>
      <c r="Q25" s="5"/>
      <c r="R25" s="5"/>
      <c r="S25" s="5"/>
    </row>
    <row r="26" spans="2:19" ht="20.100000000000001" customHeight="1" x14ac:dyDescent="0.2">
      <c r="B26" s="71" t="s">
        <v>222</v>
      </c>
      <c r="C26" s="72">
        <v>120</v>
      </c>
      <c r="D26" s="72">
        <v>13440</v>
      </c>
      <c r="E26" s="72">
        <v>148</v>
      </c>
      <c r="F26" s="73">
        <v>0</v>
      </c>
      <c r="G26" s="74">
        <v>0</v>
      </c>
      <c r="H26" s="74">
        <v>0</v>
      </c>
      <c r="I26" s="75">
        <f t="shared" si="0"/>
        <v>-1</v>
      </c>
      <c r="J26" s="16"/>
      <c r="L26" s="17"/>
      <c r="M26" s="18"/>
      <c r="N26" s="18"/>
      <c r="O26" s="5"/>
      <c r="P26" s="5"/>
      <c r="Q26" s="5"/>
      <c r="R26" s="5"/>
      <c r="S26" s="5"/>
    </row>
    <row r="27" spans="2:19" ht="20.100000000000001" customHeight="1" x14ac:dyDescent="0.2">
      <c r="B27" s="71" t="s">
        <v>98</v>
      </c>
      <c r="C27" s="72">
        <v>13249</v>
      </c>
      <c r="D27" s="72">
        <v>722055</v>
      </c>
      <c r="E27" s="72">
        <v>13815</v>
      </c>
      <c r="F27" s="73">
        <v>12310</v>
      </c>
      <c r="G27" s="74">
        <v>744545</v>
      </c>
      <c r="H27" s="74">
        <v>12733</v>
      </c>
      <c r="I27" s="75">
        <f t="shared" si="0"/>
        <v>-7.8320665942815781E-2</v>
      </c>
      <c r="J27" s="16"/>
      <c r="L27" s="17"/>
      <c r="M27" s="18"/>
      <c r="N27" s="18"/>
      <c r="O27" s="5"/>
      <c r="P27" s="5"/>
      <c r="Q27" s="5"/>
      <c r="R27" s="5"/>
      <c r="S27" s="5"/>
    </row>
    <row r="28" spans="2:19" ht="20.100000000000001" customHeight="1" x14ac:dyDescent="0.2">
      <c r="B28" s="71" t="s">
        <v>195</v>
      </c>
      <c r="C28" s="72">
        <v>0</v>
      </c>
      <c r="D28" s="72">
        <v>1</v>
      </c>
      <c r="E28" s="72">
        <v>1</v>
      </c>
      <c r="F28" s="73">
        <v>0</v>
      </c>
      <c r="G28" s="74">
        <v>5</v>
      </c>
      <c r="H28" s="74">
        <v>76</v>
      </c>
      <c r="I28" s="75">
        <f t="shared" si="0"/>
        <v>75</v>
      </c>
      <c r="J28" s="16"/>
      <c r="L28" s="17"/>
      <c r="M28" s="18"/>
      <c r="N28" s="18"/>
      <c r="O28" s="5"/>
      <c r="P28" s="5"/>
      <c r="Q28" s="5"/>
      <c r="R28" s="5"/>
      <c r="S28" s="5"/>
    </row>
    <row r="29" spans="2:19" ht="20.100000000000001" customHeight="1" x14ac:dyDescent="0.2">
      <c r="B29" s="71" t="s">
        <v>99</v>
      </c>
      <c r="C29" s="72">
        <v>302</v>
      </c>
      <c r="D29" s="72">
        <v>39160</v>
      </c>
      <c r="E29" s="72">
        <v>353</v>
      </c>
      <c r="F29" s="73">
        <v>212</v>
      </c>
      <c r="G29" s="74">
        <v>25141</v>
      </c>
      <c r="H29" s="74">
        <v>231</v>
      </c>
      <c r="I29" s="75">
        <f t="shared" si="0"/>
        <v>-0.34560906515580736</v>
      </c>
      <c r="J29" s="16"/>
      <c r="L29" s="17"/>
      <c r="M29" s="18"/>
      <c r="N29" s="18"/>
      <c r="O29" s="5"/>
      <c r="P29" s="5"/>
      <c r="Q29" s="5"/>
      <c r="R29" s="5"/>
      <c r="S29" s="5"/>
    </row>
    <row r="30" spans="2:19" ht="20.100000000000001" customHeight="1" x14ac:dyDescent="0.2">
      <c r="B30" s="71" t="s">
        <v>100</v>
      </c>
      <c r="C30" s="72">
        <v>73</v>
      </c>
      <c r="D30" s="72">
        <v>8760</v>
      </c>
      <c r="E30" s="72">
        <v>88</v>
      </c>
      <c r="F30" s="73">
        <v>0</v>
      </c>
      <c r="G30" s="74">
        <v>0</v>
      </c>
      <c r="H30" s="74">
        <v>0</v>
      </c>
      <c r="I30" s="75">
        <f t="shared" si="0"/>
        <v>-1</v>
      </c>
      <c r="J30" s="16"/>
      <c r="L30" s="17"/>
      <c r="M30" s="18"/>
      <c r="N30" s="18"/>
      <c r="O30" s="5"/>
      <c r="P30" s="5"/>
      <c r="Q30" s="5"/>
      <c r="R30" s="5"/>
      <c r="S30" s="5"/>
    </row>
    <row r="31" spans="2:19" ht="20.100000000000001" customHeight="1" x14ac:dyDescent="0.2">
      <c r="B31" s="71" t="s">
        <v>101</v>
      </c>
      <c r="C31" s="72">
        <v>20</v>
      </c>
      <c r="D31" s="72">
        <v>2400</v>
      </c>
      <c r="E31" s="72">
        <v>24</v>
      </c>
      <c r="F31" s="73">
        <v>0</v>
      </c>
      <c r="G31" s="74">
        <v>0</v>
      </c>
      <c r="H31" s="74">
        <v>0</v>
      </c>
      <c r="I31" s="75">
        <f t="shared" si="0"/>
        <v>-1</v>
      </c>
      <c r="J31" s="16"/>
      <c r="L31" s="17"/>
      <c r="M31" s="18"/>
      <c r="N31" s="18"/>
      <c r="O31" s="5"/>
      <c r="P31" s="5"/>
      <c r="Q31" s="5"/>
      <c r="R31" s="5"/>
      <c r="S31" s="5"/>
    </row>
    <row r="32" spans="2:19" ht="20.100000000000001" customHeight="1" x14ac:dyDescent="0.2">
      <c r="B32" s="71" t="s">
        <v>102</v>
      </c>
      <c r="C32" s="72">
        <v>83503</v>
      </c>
      <c r="D32" s="72">
        <v>6616985</v>
      </c>
      <c r="E32" s="72">
        <v>97795</v>
      </c>
      <c r="F32" s="73">
        <v>115509</v>
      </c>
      <c r="G32" s="74">
        <v>9060109</v>
      </c>
      <c r="H32" s="74">
        <v>135707</v>
      </c>
      <c r="I32" s="75">
        <f t="shared" si="0"/>
        <v>0.38766808119024487</v>
      </c>
      <c r="J32" s="16"/>
      <c r="L32" s="17"/>
      <c r="M32" s="18"/>
      <c r="N32" s="18"/>
      <c r="O32" s="5"/>
      <c r="P32" s="5"/>
      <c r="Q32" s="5"/>
      <c r="R32" s="5"/>
      <c r="S32" s="5"/>
    </row>
    <row r="33" spans="2:19" ht="20.100000000000001" customHeight="1" x14ac:dyDescent="0.2">
      <c r="B33" s="71" t="s">
        <v>103</v>
      </c>
      <c r="C33" s="72">
        <v>0</v>
      </c>
      <c r="D33" s="72">
        <v>131274</v>
      </c>
      <c r="E33" s="72">
        <v>1810</v>
      </c>
      <c r="F33" s="73">
        <v>0</v>
      </c>
      <c r="G33" s="74">
        <v>67684</v>
      </c>
      <c r="H33" s="74">
        <v>871</v>
      </c>
      <c r="I33" s="75">
        <f t="shared" si="0"/>
        <v>-0.51878453038674033</v>
      </c>
      <c r="J33" s="16"/>
      <c r="L33" s="17"/>
      <c r="M33" s="18"/>
      <c r="N33" s="18"/>
      <c r="O33" s="5"/>
      <c r="P33" s="5"/>
      <c r="Q33" s="5"/>
      <c r="R33" s="5"/>
      <c r="S33" s="5"/>
    </row>
    <row r="34" spans="2:19" ht="20.100000000000001" customHeight="1" x14ac:dyDescent="0.2">
      <c r="B34" s="71" t="s">
        <v>26</v>
      </c>
      <c r="C34" s="72">
        <v>2544</v>
      </c>
      <c r="D34" s="72">
        <v>7028</v>
      </c>
      <c r="E34" s="72">
        <v>3270</v>
      </c>
      <c r="F34" s="73">
        <v>11427</v>
      </c>
      <c r="G34" s="74">
        <v>23811</v>
      </c>
      <c r="H34" s="74">
        <v>14601</v>
      </c>
      <c r="I34" s="75">
        <f t="shared" si="0"/>
        <v>3.4651376146788992</v>
      </c>
      <c r="J34" s="16"/>
      <c r="L34" s="17"/>
      <c r="M34" s="18"/>
      <c r="N34" s="18"/>
      <c r="O34" s="5"/>
      <c r="P34" s="5"/>
      <c r="Q34" s="5"/>
      <c r="R34" s="5"/>
      <c r="S34" s="5"/>
    </row>
    <row r="35" spans="2:19" ht="20.100000000000001" customHeight="1" x14ac:dyDescent="0.2">
      <c r="B35" s="71" t="s">
        <v>27</v>
      </c>
      <c r="C35" s="72">
        <v>8165</v>
      </c>
      <c r="D35" s="72">
        <v>485694</v>
      </c>
      <c r="E35" s="72">
        <v>12347</v>
      </c>
      <c r="F35" s="73">
        <v>6378</v>
      </c>
      <c r="G35" s="74">
        <v>382680</v>
      </c>
      <c r="H35" s="74">
        <v>9605</v>
      </c>
      <c r="I35" s="75">
        <f t="shared" si="0"/>
        <v>-0.22207823762857373</v>
      </c>
      <c r="J35" s="16"/>
      <c r="L35" s="17"/>
      <c r="M35" s="18"/>
      <c r="N35" s="18"/>
      <c r="O35" s="5"/>
      <c r="P35" s="5"/>
      <c r="Q35" s="5"/>
      <c r="R35" s="5"/>
      <c r="S35" s="5"/>
    </row>
    <row r="36" spans="2:19" ht="20.100000000000001" customHeight="1" x14ac:dyDescent="0.2">
      <c r="B36" s="71" t="s">
        <v>223</v>
      </c>
      <c r="C36" s="72">
        <v>220</v>
      </c>
      <c r="D36" s="72">
        <v>880</v>
      </c>
      <c r="E36" s="72">
        <v>212</v>
      </c>
      <c r="F36" s="73">
        <v>0</v>
      </c>
      <c r="G36" s="74">
        <v>0</v>
      </c>
      <c r="H36" s="74">
        <v>0</v>
      </c>
      <c r="I36" s="75">
        <f t="shared" si="0"/>
        <v>-1</v>
      </c>
      <c r="J36" s="16"/>
      <c r="L36" s="17"/>
      <c r="M36" s="18"/>
      <c r="N36" s="18"/>
      <c r="O36" s="5"/>
      <c r="P36" s="5"/>
      <c r="Q36" s="5"/>
      <c r="R36" s="5"/>
      <c r="S36" s="5"/>
    </row>
    <row r="37" spans="2:19" ht="20.100000000000001" customHeight="1" x14ac:dyDescent="0.2">
      <c r="B37" s="71" t="s">
        <v>242</v>
      </c>
      <c r="C37" s="72">
        <v>0</v>
      </c>
      <c r="D37" s="72">
        <v>0</v>
      </c>
      <c r="E37" s="72">
        <v>0</v>
      </c>
      <c r="F37" s="73">
        <v>240</v>
      </c>
      <c r="G37" s="74">
        <v>960</v>
      </c>
      <c r="H37" s="74">
        <v>295</v>
      </c>
      <c r="I37" s="75" t="s">
        <v>105</v>
      </c>
      <c r="J37" s="16"/>
      <c r="L37" s="17"/>
      <c r="M37" s="18"/>
      <c r="N37" s="18"/>
      <c r="O37" s="5"/>
      <c r="P37" s="5"/>
      <c r="Q37" s="5"/>
      <c r="R37" s="5"/>
      <c r="S37" s="5"/>
    </row>
    <row r="38" spans="2:19" ht="20.100000000000001" customHeight="1" x14ac:dyDescent="0.2">
      <c r="B38" s="71" t="s">
        <v>224</v>
      </c>
      <c r="C38" s="72">
        <v>0</v>
      </c>
      <c r="D38" s="72">
        <v>0</v>
      </c>
      <c r="E38" s="72">
        <v>0</v>
      </c>
      <c r="F38" s="73">
        <v>0</v>
      </c>
      <c r="G38" s="74">
        <v>6</v>
      </c>
      <c r="H38" s="74">
        <v>135</v>
      </c>
      <c r="I38" s="75" t="s">
        <v>105</v>
      </c>
      <c r="J38" s="16"/>
      <c r="L38" s="17"/>
      <c r="M38" s="18"/>
      <c r="N38" s="18"/>
      <c r="O38" s="5"/>
      <c r="P38" s="5"/>
      <c r="Q38" s="5"/>
      <c r="R38" s="5"/>
      <c r="S38" s="5"/>
    </row>
    <row r="39" spans="2:19" ht="20.100000000000001" customHeight="1" x14ac:dyDescent="0.2">
      <c r="B39" s="71" t="s">
        <v>18</v>
      </c>
      <c r="C39" s="72">
        <v>976</v>
      </c>
      <c r="D39" s="72">
        <v>25286</v>
      </c>
      <c r="E39" s="72">
        <v>1740</v>
      </c>
      <c r="F39" s="73">
        <v>1308</v>
      </c>
      <c r="G39" s="74">
        <v>1308</v>
      </c>
      <c r="H39" s="74">
        <v>1951</v>
      </c>
      <c r="I39" s="75">
        <f t="shared" si="0"/>
        <v>0.12126436781609196</v>
      </c>
      <c r="J39" s="16"/>
      <c r="L39" s="17"/>
      <c r="M39" s="18"/>
      <c r="N39" s="18"/>
      <c r="O39" s="5"/>
      <c r="P39" s="5"/>
      <c r="Q39" s="5"/>
      <c r="R39" s="5"/>
      <c r="S39" s="5"/>
    </row>
    <row r="40" spans="2:19" ht="20.100000000000001" customHeight="1" x14ac:dyDescent="0.2">
      <c r="B40" s="71" t="s">
        <v>104</v>
      </c>
      <c r="C40" s="72">
        <v>2036</v>
      </c>
      <c r="D40" s="72">
        <v>220081</v>
      </c>
      <c r="E40" s="72">
        <v>1940</v>
      </c>
      <c r="F40" s="73">
        <v>680</v>
      </c>
      <c r="G40" s="74">
        <v>76356</v>
      </c>
      <c r="H40" s="74">
        <v>684</v>
      </c>
      <c r="I40" s="75">
        <f t="shared" si="0"/>
        <v>-0.64742268041237117</v>
      </c>
      <c r="J40" s="16"/>
      <c r="L40" s="17"/>
      <c r="M40" s="18"/>
      <c r="N40" s="18"/>
      <c r="O40" s="5"/>
      <c r="P40" s="5"/>
      <c r="Q40" s="5"/>
      <c r="R40" s="5"/>
      <c r="S40" s="5"/>
    </row>
    <row r="41" spans="2:19" ht="20.100000000000001" customHeight="1" x14ac:dyDescent="0.2">
      <c r="B41" s="71" t="s">
        <v>168</v>
      </c>
      <c r="C41" s="72">
        <v>140</v>
      </c>
      <c r="D41" s="72">
        <v>14000</v>
      </c>
      <c r="E41" s="72">
        <v>140</v>
      </c>
      <c r="F41" s="73">
        <v>260</v>
      </c>
      <c r="G41" s="74">
        <v>22120</v>
      </c>
      <c r="H41" s="74">
        <v>265</v>
      </c>
      <c r="I41" s="75">
        <f t="shared" si="0"/>
        <v>0.8928571428571429</v>
      </c>
      <c r="J41" s="16"/>
      <c r="L41" s="17"/>
      <c r="M41" s="18"/>
      <c r="N41" s="18"/>
      <c r="O41" s="5"/>
      <c r="P41" s="5"/>
      <c r="Q41" s="5"/>
      <c r="R41" s="5"/>
      <c r="S41" s="5"/>
    </row>
    <row r="42" spans="2:19" ht="20.100000000000001" customHeight="1" x14ac:dyDescent="0.2">
      <c r="B42" s="48" t="s">
        <v>93</v>
      </c>
      <c r="C42" s="49">
        <f t="shared" ref="C42:H42" si="1">SUM(C14:C41)</f>
        <v>117717</v>
      </c>
      <c r="D42" s="49">
        <f t="shared" si="1"/>
        <v>8684952</v>
      </c>
      <c r="E42" s="49">
        <f t="shared" si="1"/>
        <v>144520</v>
      </c>
      <c r="F42" s="50">
        <f t="shared" si="1"/>
        <v>150072</v>
      </c>
      <c r="G42" s="51">
        <f t="shared" si="1"/>
        <v>10820955</v>
      </c>
      <c r="H42" s="51">
        <f t="shared" si="1"/>
        <v>182859</v>
      </c>
      <c r="I42" s="70">
        <f>(+H42-E42)/E42</f>
        <v>0.26528508164959869</v>
      </c>
      <c r="J42" s="20"/>
      <c r="L42" s="14"/>
      <c r="M42" s="21"/>
      <c r="N42" s="21"/>
      <c r="O42" s="21"/>
      <c r="P42" s="4"/>
      <c r="Q42" s="4"/>
      <c r="R42" s="4"/>
      <c r="S42" s="4"/>
    </row>
    <row r="43" spans="2:19" ht="16.5" customHeight="1" x14ac:dyDescent="0.2">
      <c r="B43" s="52"/>
      <c r="C43" s="53"/>
      <c r="D43" s="53"/>
      <c r="E43" s="53"/>
      <c r="F43" s="54"/>
      <c r="G43" s="100" t="s">
        <v>16</v>
      </c>
      <c r="H43" s="100"/>
      <c r="I43" s="55">
        <f>(+F42-C42)/C42</f>
        <v>0.27485409923800302</v>
      </c>
      <c r="J43" s="20"/>
      <c r="L43" s="14"/>
      <c r="M43" s="21"/>
      <c r="N43" s="21"/>
      <c r="O43" s="21"/>
      <c r="P43" s="4"/>
      <c r="S43" s="19"/>
    </row>
    <row r="44" spans="2:19" ht="16.5" customHeight="1" x14ac:dyDescent="0.2">
      <c r="B44" s="52"/>
      <c r="C44" s="53"/>
      <c r="D44" s="53"/>
      <c r="E44" s="53"/>
      <c r="F44" s="54"/>
      <c r="G44" s="79"/>
      <c r="H44" s="79"/>
      <c r="I44" s="91"/>
      <c r="J44" s="20"/>
      <c r="L44" s="14"/>
      <c r="M44" s="21"/>
      <c r="N44" s="21"/>
      <c r="O44" s="21"/>
      <c r="P44" s="4"/>
      <c r="S44" s="19"/>
    </row>
    <row r="45" spans="2:19" ht="16.5" customHeight="1" x14ac:dyDescent="0.2">
      <c r="B45" s="42"/>
      <c r="C45" s="43"/>
      <c r="D45" s="43"/>
      <c r="E45" s="44">
        <v>2023</v>
      </c>
      <c r="F45" s="42"/>
      <c r="G45" s="45"/>
      <c r="H45" s="45"/>
      <c r="I45" s="66">
        <v>2024</v>
      </c>
      <c r="J45" s="12"/>
      <c r="L45" s="14"/>
      <c r="M45" s="14"/>
      <c r="N45" s="14"/>
      <c r="O45" s="14"/>
      <c r="P45" s="14"/>
      <c r="Q45" s="14"/>
      <c r="R45" s="14"/>
      <c r="S45" s="15"/>
    </row>
    <row r="46" spans="2:19" ht="16.5" customHeight="1" x14ac:dyDescent="0.2">
      <c r="B46" s="46" t="s">
        <v>17</v>
      </c>
      <c r="C46" s="67" t="s">
        <v>191</v>
      </c>
      <c r="D46" s="67" t="s">
        <v>192</v>
      </c>
      <c r="E46" s="68" t="s">
        <v>193</v>
      </c>
      <c r="F46" s="69" t="s">
        <v>9</v>
      </c>
      <c r="G46" s="68" t="s">
        <v>10</v>
      </c>
      <c r="H46" s="68" t="s">
        <v>11</v>
      </c>
      <c r="I46" s="68" t="s">
        <v>194</v>
      </c>
      <c r="J46" s="13"/>
      <c r="L46" s="14"/>
      <c r="M46" s="5"/>
      <c r="N46" s="5"/>
      <c r="O46" s="5"/>
      <c r="P46" s="5"/>
      <c r="Q46" s="5"/>
      <c r="R46" s="5"/>
      <c r="S46" s="5"/>
    </row>
    <row r="47" spans="2:19" ht="20.100000000000001" customHeight="1" x14ac:dyDescent="0.2">
      <c r="B47" s="71" t="s">
        <v>106</v>
      </c>
      <c r="C47" s="72">
        <v>0</v>
      </c>
      <c r="D47" s="72">
        <v>0</v>
      </c>
      <c r="E47" s="72">
        <v>0</v>
      </c>
      <c r="F47" s="73">
        <v>20</v>
      </c>
      <c r="G47" s="74">
        <v>4328</v>
      </c>
      <c r="H47" s="74">
        <v>49</v>
      </c>
      <c r="I47" s="75" t="s">
        <v>105</v>
      </c>
      <c r="J47" s="13"/>
      <c r="L47" s="14"/>
      <c r="M47" s="5"/>
      <c r="N47" s="5"/>
      <c r="O47" s="5"/>
      <c r="P47" s="5"/>
      <c r="Q47" s="5"/>
      <c r="R47" s="5"/>
      <c r="S47" s="5"/>
    </row>
    <row r="48" spans="2:19" ht="20.100000000000001" customHeight="1" x14ac:dyDescent="0.2">
      <c r="B48" s="71" t="s">
        <v>107</v>
      </c>
      <c r="C48" s="72">
        <v>817</v>
      </c>
      <c r="D48" s="72">
        <v>76642</v>
      </c>
      <c r="E48" s="72">
        <v>837</v>
      </c>
      <c r="F48" s="73">
        <v>980</v>
      </c>
      <c r="G48" s="74">
        <v>90175</v>
      </c>
      <c r="H48" s="74">
        <v>1100</v>
      </c>
      <c r="I48" s="75">
        <f t="shared" ref="I48:I98" si="2">(+H48-E48)/E48</f>
        <v>0.3142174432497013</v>
      </c>
      <c r="J48" s="13"/>
      <c r="L48" s="14"/>
      <c r="M48" s="5"/>
      <c r="N48" s="5"/>
      <c r="O48" s="5"/>
      <c r="P48" s="5"/>
      <c r="Q48" s="5"/>
      <c r="R48" s="5"/>
      <c r="S48" s="5"/>
    </row>
    <row r="49" spans="2:19" ht="20.100000000000001" customHeight="1" x14ac:dyDescent="0.2">
      <c r="B49" s="71" t="s">
        <v>225</v>
      </c>
      <c r="C49" s="72">
        <v>0</v>
      </c>
      <c r="D49" s="72">
        <v>0</v>
      </c>
      <c r="E49" s="72">
        <v>0</v>
      </c>
      <c r="F49" s="73">
        <v>108</v>
      </c>
      <c r="G49" s="74">
        <v>108</v>
      </c>
      <c r="H49" s="74">
        <v>162</v>
      </c>
      <c r="I49" s="75" t="s">
        <v>105</v>
      </c>
      <c r="J49" s="13"/>
      <c r="L49" s="14"/>
      <c r="M49" s="5"/>
      <c r="N49" s="5"/>
      <c r="O49" s="5"/>
      <c r="P49" s="5"/>
      <c r="Q49" s="5"/>
      <c r="R49" s="5"/>
      <c r="S49" s="5"/>
    </row>
    <row r="50" spans="2:19" ht="20.100000000000001" customHeight="1" x14ac:dyDescent="0.2">
      <c r="B50" s="71" t="s">
        <v>108</v>
      </c>
      <c r="C50" s="72">
        <v>105</v>
      </c>
      <c r="D50" s="72">
        <v>5880</v>
      </c>
      <c r="E50" s="72">
        <v>115</v>
      </c>
      <c r="F50" s="73">
        <v>126</v>
      </c>
      <c r="G50" s="74">
        <v>9114</v>
      </c>
      <c r="H50" s="74">
        <v>134</v>
      </c>
      <c r="I50" s="75">
        <f t="shared" si="2"/>
        <v>0.16521739130434782</v>
      </c>
      <c r="J50" s="13"/>
      <c r="L50" s="14"/>
      <c r="M50" s="5"/>
      <c r="N50" s="5"/>
      <c r="O50" s="5"/>
      <c r="P50" s="5"/>
      <c r="Q50" s="5"/>
      <c r="R50" s="5"/>
      <c r="S50" s="5"/>
    </row>
    <row r="51" spans="2:19" ht="20.100000000000001" customHeight="1" x14ac:dyDescent="0.2">
      <c r="B51" s="71" t="s">
        <v>248</v>
      </c>
      <c r="C51" s="72">
        <v>0</v>
      </c>
      <c r="D51" s="72">
        <v>0</v>
      </c>
      <c r="E51" s="72">
        <v>0</v>
      </c>
      <c r="F51" s="73">
        <v>72</v>
      </c>
      <c r="G51" s="74">
        <v>4320</v>
      </c>
      <c r="H51" s="74">
        <v>108</v>
      </c>
      <c r="I51" s="75" t="s">
        <v>105</v>
      </c>
      <c r="J51" s="13"/>
      <c r="L51" s="14"/>
      <c r="M51" s="5"/>
      <c r="N51" s="5"/>
      <c r="O51" s="5"/>
      <c r="P51" s="5"/>
      <c r="Q51" s="5"/>
      <c r="R51" s="5"/>
      <c r="S51" s="5"/>
    </row>
    <row r="52" spans="2:19" ht="20.100000000000001" customHeight="1" x14ac:dyDescent="0.2">
      <c r="B52" s="71" t="s">
        <v>226</v>
      </c>
      <c r="C52" s="72">
        <v>168</v>
      </c>
      <c r="D52" s="72">
        <v>9408</v>
      </c>
      <c r="E52" s="72">
        <v>182</v>
      </c>
      <c r="F52" s="73">
        <v>168</v>
      </c>
      <c r="G52" s="74">
        <v>9408</v>
      </c>
      <c r="H52" s="74">
        <v>179</v>
      </c>
      <c r="I52" s="75">
        <f t="shared" si="2"/>
        <v>-1.6483516483516484E-2</v>
      </c>
      <c r="J52" s="13"/>
      <c r="L52" s="14"/>
      <c r="M52" s="5"/>
      <c r="N52" s="5"/>
      <c r="O52" s="5"/>
      <c r="P52" s="5"/>
      <c r="Q52" s="5"/>
      <c r="R52" s="5"/>
      <c r="S52" s="5"/>
    </row>
    <row r="53" spans="2:19" ht="20.100000000000001" customHeight="1" x14ac:dyDescent="0.2">
      <c r="B53" s="71" t="s">
        <v>129</v>
      </c>
      <c r="C53" s="72">
        <v>10895</v>
      </c>
      <c r="D53" s="72">
        <v>501306</v>
      </c>
      <c r="E53" s="72">
        <v>15453</v>
      </c>
      <c r="F53" s="73">
        <v>31776</v>
      </c>
      <c r="G53" s="74">
        <v>1280959</v>
      </c>
      <c r="H53" s="74">
        <v>41458</v>
      </c>
      <c r="I53" s="75">
        <f t="shared" si="2"/>
        <v>1.6828447550637418</v>
      </c>
      <c r="J53" s="13"/>
      <c r="L53" s="14"/>
      <c r="M53" s="5"/>
      <c r="N53" s="5"/>
      <c r="O53" s="5"/>
      <c r="P53" s="5"/>
      <c r="Q53" s="5"/>
      <c r="R53" s="5"/>
      <c r="S53" s="5"/>
    </row>
    <row r="54" spans="2:19" ht="20.100000000000001" customHeight="1" x14ac:dyDescent="0.2">
      <c r="B54" s="71" t="s">
        <v>109</v>
      </c>
      <c r="C54" s="72">
        <v>4422</v>
      </c>
      <c r="D54" s="72">
        <v>198146</v>
      </c>
      <c r="E54" s="72">
        <v>5243</v>
      </c>
      <c r="F54" s="73">
        <v>2740</v>
      </c>
      <c r="G54" s="74">
        <v>168454</v>
      </c>
      <c r="H54" s="74">
        <v>3345</v>
      </c>
      <c r="I54" s="75">
        <f t="shared" si="2"/>
        <v>-0.36200648483692544</v>
      </c>
      <c r="J54" s="13"/>
      <c r="L54" s="14"/>
      <c r="M54" s="5"/>
      <c r="N54" s="5"/>
      <c r="O54" s="5"/>
      <c r="P54" s="5"/>
      <c r="Q54" s="5"/>
      <c r="R54" s="5"/>
      <c r="S54" s="5"/>
    </row>
    <row r="55" spans="2:19" ht="20.100000000000001" customHeight="1" x14ac:dyDescent="0.2">
      <c r="B55" s="71" t="s">
        <v>169</v>
      </c>
      <c r="C55" s="72">
        <v>0</v>
      </c>
      <c r="D55" s="72">
        <v>0</v>
      </c>
      <c r="E55" s="72">
        <v>0</v>
      </c>
      <c r="F55" s="73">
        <v>102</v>
      </c>
      <c r="G55" s="74">
        <v>6120</v>
      </c>
      <c r="H55" s="74">
        <v>154</v>
      </c>
      <c r="I55" s="75" t="s">
        <v>105</v>
      </c>
      <c r="J55" s="13"/>
      <c r="L55" s="14"/>
      <c r="M55" s="5"/>
      <c r="N55" s="5"/>
      <c r="O55" s="5"/>
      <c r="P55" s="5"/>
      <c r="Q55" s="5"/>
      <c r="R55" s="5"/>
      <c r="S55" s="5"/>
    </row>
    <row r="56" spans="2:19" ht="20.100000000000001" customHeight="1" x14ac:dyDescent="0.2">
      <c r="B56" s="71" t="s">
        <v>170</v>
      </c>
      <c r="C56" s="72">
        <v>42</v>
      </c>
      <c r="D56" s="72">
        <v>12642</v>
      </c>
      <c r="E56" s="72">
        <v>158</v>
      </c>
      <c r="F56" s="73">
        <v>0</v>
      </c>
      <c r="G56" s="74">
        <v>0</v>
      </c>
      <c r="H56" s="74">
        <v>0</v>
      </c>
      <c r="I56" s="75">
        <f t="shared" si="2"/>
        <v>-1</v>
      </c>
      <c r="J56" s="13"/>
      <c r="L56" s="14"/>
      <c r="M56" s="5"/>
      <c r="N56" s="5"/>
      <c r="O56" s="5"/>
      <c r="P56" s="5"/>
      <c r="Q56" s="5"/>
      <c r="R56" s="5"/>
      <c r="S56" s="5"/>
    </row>
    <row r="57" spans="2:19" ht="20.100000000000001" customHeight="1" x14ac:dyDescent="0.2">
      <c r="B57" s="71" t="s">
        <v>171</v>
      </c>
      <c r="C57" s="72">
        <v>0</v>
      </c>
      <c r="D57" s="72">
        <v>1</v>
      </c>
      <c r="E57" s="72">
        <v>1</v>
      </c>
      <c r="F57" s="73">
        <v>70</v>
      </c>
      <c r="G57" s="74">
        <v>4200</v>
      </c>
      <c r="H57" s="74">
        <v>105</v>
      </c>
      <c r="I57" s="75">
        <f t="shared" si="2"/>
        <v>104</v>
      </c>
      <c r="J57" s="13"/>
      <c r="L57" s="14"/>
      <c r="M57" s="5"/>
      <c r="N57" s="5"/>
      <c r="O57" s="5"/>
      <c r="P57" s="5"/>
      <c r="Q57" s="5"/>
      <c r="R57" s="5"/>
      <c r="S57" s="5"/>
    </row>
    <row r="58" spans="2:19" ht="20.100000000000001" customHeight="1" x14ac:dyDescent="0.2">
      <c r="B58" s="71" t="s">
        <v>172</v>
      </c>
      <c r="C58" s="72">
        <v>90</v>
      </c>
      <c r="D58" s="72">
        <v>90</v>
      </c>
      <c r="E58" s="72">
        <v>83</v>
      </c>
      <c r="F58" s="73">
        <v>288</v>
      </c>
      <c r="G58" s="74">
        <v>288</v>
      </c>
      <c r="H58" s="74">
        <v>432</v>
      </c>
      <c r="I58" s="75">
        <f t="shared" si="2"/>
        <v>4.2048192771084336</v>
      </c>
      <c r="J58" s="13"/>
      <c r="L58" s="14"/>
      <c r="M58" s="5"/>
      <c r="N58" s="5"/>
      <c r="O58" s="5"/>
      <c r="P58" s="5"/>
      <c r="Q58" s="5"/>
      <c r="R58" s="5"/>
      <c r="S58" s="5"/>
    </row>
    <row r="59" spans="2:19" ht="20.100000000000001" customHeight="1" x14ac:dyDescent="0.2">
      <c r="B59" s="71" t="s">
        <v>243</v>
      </c>
      <c r="C59" s="72">
        <v>0</v>
      </c>
      <c r="D59" s="72">
        <v>48001</v>
      </c>
      <c r="E59" s="72">
        <v>1200</v>
      </c>
      <c r="F59" s="73">
        <v>0</v>
      </c>
      <c r="G59" s="74">
        <v>0</v>
      </c>
      <c r="H59" s="74">
        <v>0</v>
      </c>
      <c r="I59" s="75">
        <f t="shared" si="2"/>
        <v>-1</v>
      </c>
      <c r="J59" s="13"/>
      <c r="L59" s="14"/>
      <c r="M59" s="5"/>
      <c r="N59" s="5"/>
      <c r="O59" s="5"/>
      <c r="P59" s="5"/>
      <c r="Q59" s="5"/>
      <c r="R59" s="5"/>
      <c r="S59" s="5"/>
    </row>
    <row r="60" spans="2:19" ht="20.100000000000001" customHeight="1" x14ac:dyDescent="0.2">
      <c r="B60" s="71" t="s">
        <v>173</v>
      </c>
      <c r="C60" s="72">
        <v>40</v>
      </c>
      <c r="D60" s="72">
        <v>3200</v>
      </c>
      <c r="E60" s="72">
        <v>51</v>
      </c>
      <c r="F60" s="73">
        <v>0</v>
      </c>
      <c r="G60" s="74">
        <v>4</v>
      </c>
      <c r="H60" s="74">
        <v>74</v>
      </c>
      <c r="I60" s="75">
        <f t="shared" si="2"/>
        <v>0.45098039215686275</v>
      </c>
      <c r="J60" s="13"/>
      <c r="L60" s="14"/>
      <c r="M60" s="5"/>
      <c r="N60" s="5"/>
      <c r="O60" s="5"/>
      <c r="P60" s="5"/>
      <c r="Q60" s="5"/>
      <c r="R60" s="5"/>
      <c r="S60" s="5"/>
    </row>
    <row r="61" spans="2:19" ht="20.100000000000001" customHeight="1" x14ac:dyDescent="0.2">
      <c r="B61" s="71" t="s">
        <v>110</v>
      </c>
      <c r="C61" s="72">
        <v>0</v>
      </c>
      <c r="D61" s="72">
        <v>0</v>
      </c>
      <c r="E61" s="72">
        <v>0</v>
      </c>
      <c r="F61" s="73">
        <v>147</v>
      </c>
      <c r="G61" s="74">
        <v>14406</v>
      </c>
      <c r="H61" s="74">
        <v>157</v>
      </c>
      <c r="I61" s="75" t="s">
        <v>105</v>
      </c>
      <c r="J61" s="13"/>
      <c r="L61" s="14"/>
      <c r="M61" s="5"/>
      <c r="N61" s="5"/>
      <c r="O61" s="5"/>
      <c r="P61" s="5"/>
      <c r="Q61" s="5"/>
      <c r="R61" s="5"/>
      <c r="S61" s="5"/>
    </row>
    <row r="62" spans="2:19" ht="20.100000000000001" customHeight="1" x14ac:dyDescent="0.2">
      <c r="B62" s="71" t="s">
        <v>111</v>
      </c>
      <c r="C62" s="72">
        <v>1232</v>
      </c>
      <c r="D62" s="72">
        <v>125472</v>
      </c>
      <c r="E62" s="72">
        <v>1397</v>
      </c>
      <c r="F62" s="73">
        <v>1337</v>
      </c>
      <c r="G62" s="74">
        <v>140140</v>
      </c>
      <c r="H62" s="74">
        <v>1453</v>
      </c>
      <c r="I62" s="75">
        <f t="shared" si="2"/>
        <v>4.0085898353614889E-2</v>
      </c>
      <c r="J62" s="13"/>
      <c r="L62" s="14"/>
      <c r="M62" s="5"/>
      <c r="N62" s="5"/>
      <c r="O62" s="5"/>
      <c r="P62" s="5"/>
      <c r="Q62" s="5"/>
      <c r="R62" s="5"/>
      <c r="S62" s="5"/>
    </row>
    <row r="63" spans="2:19" ht="20.100000000000001" customHeight="1" x14ac:dyDescent="0.2">
      <c r="B63" s="71" t="s">
        <v>112</v>
      </c>
      <c r="C63" s="72">
        <v>1224</v>
      </c>
      <c r="D63" s="72">
        <v>175771</v>
      </c>
      <c r="E63" s="72">
        <v>2479</v>
      </c>
      <c r="F63" s="73">
        <v>1060</v>
      </c>
      <c r="G63" s="74">
        <v>202589</v>
      </c>
      <c r="H63" s="74">
        <v>2761</v>
      </c>
      <c r="I63" s="75">
        <f t="shared" si="2"/>
        <v>0.11375554659136748</v>
      </c>
      <c r="J63" s="13"/>
      <c r="L63" s="14"/>
      <c r="M63" s="5"/>
      <c r="N63" s="5"/>
      <c r="O63" s="5"/>
      <c r="P63" s="5"/>
      <c r="Q63" s="5"/>
      <c r="R63" s="5"/>
      <c r="S63" s="5"/>
    </row>
    <row r="64" spans="2:19" ht="20.100000000000001" customHeight="1" x14ac:dyDescent="0.2">
      <c r="B64" s="71" t="s">
        <v>174</v>
      </c>
      <c r="C64" s="72">
        <v>0</v>
      </c>
      <c r="D64" s="72">
        <v>0</v>
      </c>
      <c r="E64" s="72">
        <v>0</v>
      </c>
      <c r="F64" s="73">
        <v>21</v>
      </c>
      <c r="G64" s="74">
        <v>1176</v>
      </c>
      <c r="H64" s="74">
        <v>22</v>
      </c>
      <c r="I64" s="75" t="s">
        <v>105</v>
      </c>
      <c r="J64" s="13"/>
      <c r="L64" s="14"/>
      <c r="M64" s="5"/>
      <c r="N64" s="5"/>
      <c r="O64" s="5"/>
      <c r="P64" s="5"/>
      <c r="Q64" s="5"/>
      <c r="R64" s="5"/>
      <c r="S64" s="5"/>
    </row>
    <row r="65" spans="2:19" ht="20.100000000000001" customHeight="1" x14ac:dyDescent="0.2">
      <c r="B65" s="71" t="s">
        <v>113</v>
      </c>
      <c r="C65" s="72">
        <v>313</v>
      </c>
      <c r="D65" s="72">
        <v>27097</v>
      </c>
      <c r="E65" s="72">
        <v>436</v>
      </c>
      <c r="F65" s="73">
        <v>1158</v>
      </c>
      <c r="G65" s="74">
        <v>87098</v>
      </c>
      <c r="H65" s="74">
        <v>1604</v>
      </c>
      <c r="I65" s="75">
        <f t="shared" si="2"/>
        <v>2.6788990825688073</v>
      </c>
      <c r="J65" s="13"/>
      <c r="L65" s="14"/>
      <c r="M65" s="5"/>
      <c r="N65" s="5"/>
      <c r="O65" s="5"/>
      <c r="P65" s="5"/>
      <c r="Q65" s="5"/>
      <c r="R65" s="5"/>
      <c r="S65" s="5"/>
    </row>
    <row r="66" spans="2:19" ht="20.100000000000001" customHeight="1" x14ac:dyDescent="0.2">
      <c r="B66" s="71" t="s">
        <v>196</v>
      </c>
      <c r="C66" s="72">
        <v>0</v>
      </c>
      <c r="D66" s="72">
        <v>0</v>
      </c>
      <c r="E66" s="72">
        <v>0</v>
      </c>
      <c r="F66" s="73">
        <v>540</v>
      </c>
      <c r="G66" s="74">
        <v>540</v>
      </c>
      <c r="H66" s="74">
        <v>810</v>
      </c>
      <c r="I66" s="75" t="s">
        <v>105</v>
      </c>
      <c r="J66" s="13"/>
      <c r="L66" s="14"/>
      <c r="M66" s="5"/>
      <c r="N66" s="5"/>
      <c r="O66" s="5"/>
      <c r="P66" s="5"/>
      <c r="Q66" s="5"/>
      <c r="R66" s="5"/>
      <c r="S66" s="5"/>
    </row>
    <row r="67" spans="2:19" ht="20.100000000000001" customHeight="1" x14ac:dyDescent="0.2">
      <c r="B67" s="71" t="s">
        <v>130</v>
      </c>
      <c r="C67" s="72">
        <v>418</v>
      </c>
      <c r="D67" s="72">
        <v>62684</v>
      </c>
      <c r="E67" s="72">
        <v>725</v>
      </c>
      <c r="F67" s="73">
        <v>1513</v>
      </c>
      <c r="G67" s="74">
        <v>185251</v>
      </c>
      <c r="H67" s="74">
        <v>1997</v>
      </c>
      <c r="I67" s="75">
        <f t="shared" si="2"/>
        <v>1.7544827586206897</v>
      </c>
      <c r="J67" s="13"/>
      <c r="L67" s="14"/>
      <c r="M67" s="5"/>
      <c r="N67" s="5"/>
      <c r="O67" s="5"/>
      <c r="P67" s="5"/>
      <c r="Q67" s="5"/>
      <c r="R67" s="5"/>
      <c r="S67" s="5"/>
    </row>
    <row r="68" spans="2:19" ht="20.100000000000001" customHeight="1" x14ac:dyDescent="0.2">
      <c r="B68" s="71" t="s">
        <v>114</v>
      </c>
      <c r="C68" s="72">
        <v>13409</v>
      </c>
      <c r="D68" s="72">
        <v>913237</v>
      </c>
      <c r="E68" s="72">
        <v>15752</v>
      </c>
      <c r="F68" s="73">
        <v>13296</v>
      </c>
      <c r="G68" s="74">
        <v>1100431</v>
      </c>
      <c r="H68" s="74">
        <v>15320</v>
      </c>
      <c r="I68" s="75">
        <f t="shared" si="2"/>
        <v>-2.7425088877602845E-2</v>
      </c>
      <c r="J68" s="13"/>
      <c r="L68" s="14"/>
      <c r="M68" s="5"/>
      <c r="N68" s="5"/>
      <c r="O68" s="5"/>
      <c r="P68" s="5"/>
      <c r="Q68" s="5"/>
      <c r="R68" s="5"/>
      <c r="S68" s="5"/>
    </row>
    <row r="69" spans="2:19" ht="20.100000000000001" customHeight="1" x14ac:dyDescent="0.2">
      <c r="B69" s="71" t="s">
        <v>115</v>
      </c>
      <c r="C69" s="72">
        <v>603</v>
      </c>
      <c r="D69" s="72">
        <v>38437</v>
      </c>
      <c r="E69" s="72">
        <v>621</v>
      </c>
      <c r="F69" s="73">
        <v>473</v>
      </c>
      <c r="G69" s="74">
        <v>36568</v>
      </c>
      <c r="H69" s="74">
        <v>517</v>
      </c>
      <c r="I69" s="75">
        <f t="shared" si="2"/>
        <v>-0.16747181964573268</v>
      </c>
      <c r="J69" s="13"/>
      <c r="L69" s="14"/>
      <c r="M69" s="5"/>
      <c r="N69" s="5"/>
      <c r="O69" s="5"/>
      <c r="P69" s="5"/>
      <c r="Q69" s="5"/>
      <c r="R69" s="5"/>
      <c r="S69" s="5"/>
    </row>
    <row r="70" spans="2:19" ht="20.100000000000001" customHeight="1" x14ac:dyDescent="0.2">
      <c r="B70" s="71" t="s">
        <v>116</v>
      </c>
      <c r="C70" s="72">
        <v>3542</v>
      </c>
      <c r="D70" s="72">
        <v>210030</v>
      </c>
      <c r="E70" s="72">
        <v>3976</v>
      </c>
      <c r="F70" s="73">
        <v>3878</v>
      </c>
      <c r="G70" s="74">
        <v>248774</v>
      </c>
      <c r="H70" s="74">
        <v>4341</v>
      </c>
      <c r="I70" s="75">
        <f t="shared" si="2"/>
        <v>9.1800804828973848E-2</v>
      </c>
      <c r="J70" s="13"/>
      <c r="L70" s="14"/>
      <c r="M70" s="5"/>
      <c r="N70" s="5"/>
      <c r="O70" s="5"/>
      <c r="P70" s="5"/>
      <c r="Q70" s="5"/>
      <c r="R70" s="5"/>
      <c r="S70" s="5"/>
    </row>
    <row r="71" spans="2:19" ht="20.100000000000001" customHeight="1" x14ac:dyDescent="0.2">
      <c r="B71" s="71" t="s">
        <v>117</v>
      </c>
      <c r="C71" s="72">
        <v>223</v>
      </c>
      <c r="D71" s="72">
        <v>10300</v>
      </c>
      <c r="E71" s="72">
        <v>268</v>
      </c>
      <c r="F71" s="73">
        <v>63</v>
      </c>
      <c r="G71" s="74">
        <v>4725</v>
      </c>
      <c r="H71" s="74">
        <v>61</v>
      </c>
      <c r="I71" s="75">
        <f t="shared" si="2"/>
        <v>-0.77238805970149249</v>
      </c>
      <c r="J71" s="13"/>
      <c r="L71" s="14"/>
      <c r="M71" s="5"/>
      <c r="N71" s="5"/>
      <c r="O71" s="5"/>
      <c r="P71" s="5"/>
      <c r="Q71" s="5"/>
      <c r="R71" s="5"/>
      <c r="S71" s="5"/>
    </row>
    <row r="72" spans="2:19" ht="20.100000000000001" customHeight="1" x14ac:dyDescent="0.2">
      <c r="B72" s="71" t="s">
        <v>118</v>
      </c>
      <c r="C72" s="72">
        <v>2530</v>
      </c>
      <c r="D72" s="72">
        <v>173040</v>
      </c>
      <c r="E72" s="72">
        <v>3259</v>
      </c>
      <c r="F72" s="73">
        <v>3022</v>
      </c>
      <c r="G72" s="74">
        <v>213225</v>
      </c>
      <c r="H72" s="74">
        <v>3675</v>
      </c>
      <c r="I72" s="75">
        <f t="shared" si="2"/>
        <v>0.12764651733660631</v>
      </c>
      <c r="J72" s="13"/>
      <c r="L72" s="14"/>
      <c r="M72" s="5"/>
      <c r="N72" s="5"/>
      <c r="O72" s="5"/>
      <c r="P72" s="5"/>
      <c r="Q72" s="5"/>
      <c r="R72" s="5"/>
      <c r="S72" s="5"/>
    </row>
    <row r="73" spans="2:19" ht="20.100000000000001" customHeight="1" x14ac:dyDescent="0.2">
      <c r="B73" s="71" t="s">
        <v>131</v>
      </c>
      <c r="C73" s="72">
        <v>10387</v>
      </c>
      <c r="D73" s="72">
        <v>914555</v>
      </c>
      <c r="E73" s="72">
        <v>13498</v>
      </c>
      <c r="F73" s="73">
        <v>12502</v>
      </c>
      <c r="G73" s="74">
        <v>1191613</v>
      </c>
      <c r="H73" s="74">
        <v>16598</v>
      </c>
      <c r="I73" s="75">
        <f t="shared" si="2"/>
        <v>0.2296636538746481</v>
      </c>
      <c r="J73" s="13"/>
      <c r="L73" s="14"/>
      <c r="M73" s="5"/>
      <c r="N73" s="5"/>
      <c r="O73" s="5"/>
      <c r="P73" s="5"/>
      <c r="Q73" s="5"/>
      <c r="R73" s="5"/>
      <c r="S73" s="5"/>
    </row>
    <row r="74" spans="2:19" ht="20.100000000000001" customHeight="1" x14ac:dyDescent="0.2">
      <c r="B74" s="71" t="s">
        <v>227</v>
      </c>
      <c r="C74" s="72">
        <v>0</v>
      </c>
      <c r="D74" s="72">
        <v>18516</v>
      </c>
      <c r="E74" s="72">
        <v>249</v>
      </c>
      <c r="F74" s="73">
        <v>0</v>
      </c>
      <c r="G74" s="74">
        <v>16613</v>
      </c>
      <c r="H74" s="74">
        <v>214</v>
      </c>
      <c r="I74" s="75">
        <f t="shared" si="2"/>
        <v>-0.14056224899598393</v>
      </c>
      <c r="J74" s="13"/>
      <c r="L74" s="14"/>
      <c r="M74" s="5"/>
      <c r="N74" s="5"/>
      <c r="O74" s="5"/>
      <c r="P74" s="5"/>
      <c r="Q74" s="5"/>
      <c r="R74" s="5"/>
      <c r="S74" s="5"/>
    </row>
    <row r="75" spans="2:19" ht="20.100000000000001" customHeight="1" x14ac:dyDescent="0.2">
      <c r="B75" s="71" t="s">
        <v>244</v>
      </c>
      <c r="C75" s="72">
        <v>0</v>
      </c>
      <c r="D75" s="72">
        <v>5304</v>
      </c>
      <c r="E75" s="72">
        <v>84</v>
      </c>
      <c r="F75" s="73">
        <v>0</v>
      </c>
      <c r="G75" s="74">
        <v>0</v>
      </c>
      <c r="H75" s="74">
        <v>0</v>
      </c>
      <c r="I75" s="75">
        <f t="shared" si="2"/>
        <v>-1</v>
      </c>
      <c r="J75" s="13"/>
      <c r="L75" s="14"/>
      <c r="M75" s="5"/>
      <c r="N75" s="5"/>
      <c r="O75" s="5"/>
      <c r="P75" s="5"/>
      <c r="Q75" s="5"/>
      <c r="R75" s="5"/>
      <c r="S75" s="5"/>
    </row>
    <row r="76" spans="2:19" ht="20.100000000000001" customHeight="1" x14ac:dyDescent="0.2">
      <c r="B76" s="71" t="s">
        <v>197</v>
      </c>
      <c r="C76" s="72">
        <v>0</v>
      </c>
      <c r="D76" s="72">
        <v>0</v>
      </c>
      <c r="E76" s="72">
        <v>0</v>
      </c>
      <c r="F76" s="73">
        <v>21</v>
      </c>
      <c r="G76" s="74">
        <v>2205</v>
      </c>
      <c r="H76" s="74">
        <v>22</v>
      </c>
      <c r="I76" s="75" t="s">
        <v>105</v>
      </c>
      <c r="J76" s="13"/>
      <c r="L76" s="14"/>
      <c r="M76" s="5"/>
      <c r="N76" s="5"/>
      <c r="O76" s="5"/>
      <c r="P76" s="5"/>
      <c r="Q76" s="5"/>
      <c r="R76" s="5"/>
      <c r="S76" s="5"/>
    </row>
    <row r="77" spans="2:19" ht="20.100000000000001" customHeight="1" x14ac:dyDescent="0.2">
      <c r="B77" s="71" t="s">
        <v>119</v>
      </c>
      <c r="C77" s="72">
        <v>146</v>
      </c>
      <c r="D77" s="72">
        <v>15630</v>
      </c>
      <c r="E77" s="72">
        <v>168</v>
      </c>
      <c r="F77" s="73">
        <v>227</v>
      </c>
      <c r="G77" s="74">
        <v>22977</v>
      </c>
      <c r="H77" s="74">
        <v>255</v>
      </c>
      <c r="I77" s="75">
        <f t="shared" si="2"/>
        <v>0.5178571428571429</v>
      </c>
      <c r="J77" s="13"/>
      <c r="L77" s="14"/>
      <c r="M77" s="5"/>
      <c r="N77" s="5"/>
      <c r="O77" s="5"/>
      <c r="P77" s="5"/>
      <c r="Q77" s="5"/>
      <c r="R77" s="5"/>
      <c r="S77" s="5"/>
    </row>
    <row r="78" spans="2:19" ht="20.100000000000001" customHeight="1" x14ac:dyDescent="0.2">
      <c r="B78" s="71" t="s">
        <v>120</v>
      </c>
      <c r="C78" s="72">
        <v>203</v>
      </c>
      <c r="D78" s="72">
        <v>27662</v>
      </c>
      <c r="E78" s="72">
        <v>357</v>
      </c>
      <c r="F78" s="73">
        <v>103</v>
      </c>
      <c r="G78" s="74">
        <v>9910</v>
      </c>
      <c r="H78" s="74">
        <v>114</v>
      </c>
      <c r="I78" s="75">
        <f t="shared" si="2"/>
        <v>-0.68067226890756305</v>
      </c>
      <c r="J78" s="13"/>
      <c r="L78" s="14"/>
      <c r="M78" s="5"/>
      <c r="N78" s="5"/>
      <c r="O78" s="5"/>
      <c r="P78" s="5"/>
      <c r="Q78" s="5"/>
      <c r="R78" s="5"/>
      <c r="S78" s="5"/>
    </row>
    <row r="79" spans="2:19" ht="20.100000000000001" customHeight="1" x14ac:dyDescent="0.2">
      <c r="B79" s="71" t="s">
        <v>175</v>
      </c>
      <c r="C79" s="72">
        <v>0</v>
      </c>
      <c r="D79" s="72">
        <v>0</v>
      </c>
      <c r="E79" s="72">
        <v>0</v>
      </c>
      <c r="F79" s="73">
        <v>21</v>
      </c>
      <c r="G79" s="74">
        <v>1953</v>
      </c>
      <c r="H79" s="74">
        <v>24</v>
      </c>
      <c r="I79" s="75" t="s">
        <v>105</v>
      </c>
      <c r="J79" s="13"/>
      <c r="L79" s="14"/>
      <c r="M79" s="5"/>
      <c r="N79" s="5"/>
      <c r="O79" s="5"/>
      <c r="P79" s="5"/>
      <c r="Q79" s="5"/>
      <c r="R79" s="5"/>
      <c r="S79" s="5"/>
    </row>
    <row r="80" spans="2:19" ht="20.100000000000001" customHeight="1" x14ac:dyDescent="0.2">
      <c r="B80" s="71" t="s">
        <v>121</v>
      </c>
      <c r="C80" s="72">
        <v>273</v>
      </c>
      <c r="D80" s="72">
        <v>36436</v>
      </c>
      <c r="E80" s="72">
        <v>471</v>
      </c>
      <c r="F80" s="73">
        <v>672</v>
      </c>
      <c r="G80" s="74">
        <v>74347</v>
      </c>
      <c r="H80" s="74">
        <v>779</v>
      </c>
      <c r="I80" s="75">
        <f t="shared" si="2"/>
        <v>0.65392781316348192</v>
      </c>
      <c r="J80" s="13"/>
      <c r="L80" s="14"/>
      <c r="M80" s="5"/>
      <c r="N80" s="5"/>
      <c r="O80" s="5"/>
      <c r="P80" s="5"/>
      <c r="Q80" s="5"/>
      <c r="R80" s="5"/>
      <c r="S80" s="5"/>
    </row>
    <row r="81" spans="2:19" ht="20.100000000000001" customHeight="1" x14ac:dyDescent="0.2">
      <c r="B81" s="71" t="s">
        <v>228</v>
      </c>
      <c r="C81" s="72">
        <v>189</v>
      </c>
      <c r="D81" s="72">
        <v>11340</v>
      </c>
      <c r="E81" s="72">
        <v>232</v>
      </c>
      <c r="F81" s="73">
        <v>0</v>
      </c>
      <c r="G81" s="74">
        <v>1</v>
      </c>
      <c r="H81" s="74">
        <v>2</v>
      </c>
      <c r="I81" s="75">
        <f t="shared" si="2"/>
        <v>-0.99137931034482762</v>
      </c>
      <c r="J81" s="13"/>
      <c r="L81" s="14"/>
      <c r="M81" s="5"/>
      <c r="N81" s="5"/>
      <c r="O81" s="5"/>
      <c r="P81" s="5"/>
      <c r="Q81" s="5"/>
      <c r="R81" s="5"/>
      <c r="S81" s="5"/>
    </row>
    <row r="82" spans="2:19" ht="20.100000000000001" customHeight="1" x14ac:dyDescent="0.2">
      <c r="B82" s="71" t="s">
        <v>249</v>
      </c>
      <c r="C82" s="72">
        <v>558</v>
      </c>
      <c r="D82" s="72">
        <v>558</v>
      </c>
      <c r="E82" s="72">
        <v>837</v>
      </c>
      <c r="F82" s="73">
        <v>0</v>
      </c>
      <c r="G82" s="74">
        <v>0</v>
      </c>
      <c r="H82" s="74">
        <v>0</v>
      </c>
      <c r="I82" s="75">
        <f t="shared" si="2"/>
        <v>-1</v>
      </c>
      <c r="J82" s="13"/>
      <c r="L82" s="14"/>
      <c r="M82" s="5"/>
      <c r="N82" s="5"/>
      <c r="O82" s="5"/>
      <c r="P82" s="5"/>
      <c r="Q82" s="5"/>
      <c r="R82" s="5"/>
      <c r="S82" s="5"/>
    </row>
    <row r="83" spans="2:19" ht="20.100000000000001" customHeight="1" x14ac:dyDescent="0.2">
      <c r="B83" s="71" t="s">
        <v>122</v>
      </c>
      <c r="C83" s="72">
        <v>818</v>
      </c>
      <c r="D83" s="72">
        <v>44721</v>
      </c>
      <c r="E83" s="72">
        <v>876</v>
      </c>
      <c r="F83" s="73">
        <v>876</v>
      </c>
      <c r="G83" s="74">
        <v>43611</v>
      </c>
      <c r="H83" s="74">
        <v>961</v>
      </c>
      <c r="I83" s="75">
        <f t="shared" si="2"/>
        <v>9.7031963470319629E-2</v>
      </c>
      <c r="J83" s="13"/>
      <c r="L83" s="14"/>
      <c r="M83" s="5"/>
      <c r="N83" s="5"/>
      <c r="O83" s="5"/>
      <c r="P83" s="5"/>
      <c r="Q83" s="5"/>
      <c r="R83" s="5"/>
      <c r="S83" s="5"/>
    </row>
    <row r="84" spans="2:19" ht="20.100000000000001" customHeight="1" x14ac:dyDescent="0.2">
      <c r="B84" s="71" t="s">
        <v>29</v>
      </c>
      <c r="C84" s="72">
        <v>1368</v>
      </c>
      <c r="D84" s="72">
        <v>82080</v>
      </c>
      <c r="E84" s="72">
        <v>2060</v>
      </c>
      <c r="F84" s="73">
        <v>1365</v>
      </c>
      <c r="G84" s="74">
        <v>81900</v>
      </c>
      <c r="H84" s="74">
        <v>2056</v>
      </c>
      <c r="I84" s="75">
        <f t="shared" si="2"/>
        <v>-1.9417475728155339E-3</v>
      </c>
      <c r="J84" s="13"/>
      <c r="L84" s="14"/>
      <c r="M84" s="5"/>
      <c r="N84" s="5"/>
      <c r="O84" s="5"/>
      <c r="P84" s="5"/>
      <c r="Q84" s="5"/>
      <c r="R84" s="5"/>
      <c r="S84" s="5"/>
    </row>
    <row r="85" spans="2:19" ht="20.100000000000001" customHeight="1" x14ac:dyDescent="0.2">
      <c r="B85" s="71" t="s">
        <v>123</v>
      </c>
      <c r="C85" s="72">
        <v>535</v>
      </c>
      <c r="D85" s="72">
        <v>49137</v>
      </c>
      <c r="E85" s="72">
        <v>581</v>
      </c>
      <c r="F85" s="73">
        <v>391</v>
      </c>
      <c r="G85" s="74">
        <v>49383</v>
      </c>
      <c r="H85" s="74">
        <v>574</v>
      </c>
      <c r="I85" s="75">
        <f t="shared" si="2"/>
        <v>-1.2048192771084338E-2</v>
      </c>
      <c r="J85" s="13"/>
      <c r="L85" s="14"/>
      <c r="M85" s="5"/>
      <c r="N85" s="5"/>
      <c r="O85" s="5"/>
      <c r="P85" s="5"/>
      <c r="Q85" s="5"/>
      <c r="R85" s="5"/>
      <c r="S85" s="5"/>
    </row>
    <row r="86" spans="2:19" ht="20.100000000000001" customHeight="1" x14ac:dyDescent="0.2">
      <c r="B86" s="71" t="s">
        <v>124</v>
      </c>
      <c r="C86" s="72">
        <v>81</v>
      </c>
      <c r="D86" s="72">
        <v>8925</v>
      </c>
      <c r="E86" s="72">
        <v>97</v>
      </c>
      <c r="F86" s="73">
        <v>60</v>
      </c>
      <c r="G86" s="74">
        <v>6720</v>
      </c>
      <c r="H86" s="74">
        <v>71</v>
      </c>
      <c r="I86" s="75">
        <f t="shared" si="2"/>
        <v>-0.26804123711340205</v>
      </c>
      <c r="J86" s="13"/>
      <c r="L86" s="14"/>
      <c r="M86" s="5"/>
      <c r="N86" s="5"/>
      <c r="O86" s="5"/>
      <c r="P86" s="5"/>
      <c r="Q86" s="5"/>
      <c r="R86" s="5"/>
      <c r="S86" s="5"/>
    </row>
    <row r="87" spans="2:19" ht="20.100000000000001" customHeight="1" x14ac:dyDescent="0.2">
      <c r="B87" s="71" t="s">
        <v>125</v>
      </c>
      <c r="C87" s="72">
        <v>0</v>
      </c>
      <c r="D87" s="72">
        <v>0</v>
      </c>
      <c r="E87" s="72">
        <v>0</v>
      </c>
      <c r="F87" s="73">
        <v>18</v>
      </c>
      <c r="G87" s="74">
        <v>18</v>
      </c>
      <c r="H87" s="74">
        <v>27</v>
      </c>
      <c r="I87" s="75" t="s">
        <v>105</v>
      </c>
      <c r="J87" s="13"/>
      <c r="L87" s="14"/>
      <c r="M87" s="5"/>
      <c r="N87" s="5"/>
      <c r="O87" s="5"/>
      <c r="P87" s="5"/>
      <c r="Q87" s="5"/>
      <c r="R87" s="5"/>
      <c r="S87" s="5"/>
    </row>
    <row r="88" spans="2:19" ht="20.100000000000001" customHeight="1" x14ac:dyDescent="0.2">
      <c r="B88" s="71" t="s">
        <v>198</v>
      </c>
      <c r="C88" s="72">
        <v>0</v>
      </c>
      <c r="D88" s="72">
        <v>0</v>
      </c>
      <c r="E88" s="72">
        <v>0</v>
      </c>
      <c r="F88" s="73">
        <v>54</v>
      </c>
      <c r="G88" s="74">
        <v>54</v>
      </c>
      <c r="H88" s="74">
        <v>81</v>
      </c>
      <c r="I88" s="75" t="s">
        <v>105</v>
      </c>
      <c r="J88" s="13"/>
      <c r="L88" s="14"/>
      <c r="M88" s="5"/>
      <c r="N88" s="5"/>
      <c r="O88" s="5"/>
      <c r="P88" s="5"/>
      <c r="Q88" s="5"/>
      <c r="R88" s="5"/>
      <c r="S88" s="5"/>
    </row>
    <row r="89" spans="2:19" ht="20.100000000000001" customHeight="1" x14ac:dyDescent="0.2">
      <c r="B89" s="71" t="s">
        <v>199</v>
      </c>
      <c r="C89" s="72">
        <v>41</v>
      </c>
      <c r="D89" s="72">
        <v>4455</v>
      </c>
      <c r="E89" s="72">
        <v>82</v>
      </c>
      <c r="F89" s="73">
        <v>41</v>
      </c>
      <c r="G89" s="74">
        <v>2763</v>
      </c>
      <c r="H89" s="74">
        <v>55</v>
      </c>
      <c r="I89" s="75">
        <f t="shared" si="2"/>
        <v>-0.32926829268292684</v>
      </c>
      <c r="J89" s="13"/>
      <c r="L89" s="14"/>
      <c r="M89" s="5"/>
      <c r="N89" s="5"/>
      <c r="O89" s="5"/>
      <c r="P89" s="5"/>
      <c r="Q89" s="5"/>
      <c r="R89" s="5"/>
      <c r="S89" s="5"/>
    </row>
    <row r="90" spans="2:19" ht="20.100000000000001" customHeight="1" x14ac:dyDescent="0.2">
      <c r="B90" s="71" t="s">
        <v>126</v>
      </c>
      <c r="C90" s="72">
        <v>41833</v>
      </c>
      <c r="D90" s="72">
        <v>3348220</v>
      </c>
      <c r="E90" s="72">
        <v>46120</v>
      </c>
      <c r="F90" s="73">
        <v>46762</v>
      </c>
      <c r="G90" s="74">
        <v>3828926</v>
      </c>
      <c r="H90" s="74">
        <v>51137</v>
      </c>
      <c r="I90" s="75">
        <f t="shared" si="2"/>
        <v>0.10878143972246314</v>
      </c>
      <c r="J90" s="13"/>
      <c r="L90" s="14"/>
      <c r="M90" s="5"/>
      <c r="N90" s="5"/>
      <c r="O90" s="5"/>
      <c r="P90" s="5"/>
      <c r="Q90" s="5"/>
      <c r="R90" s="5"/>
      <c r="S90" s="5"/>
    </row>
    <row r="91" spans="2:19" ht="20.100000000000001" customHeight="1" x14ac:dyDescent="0.2">
      <c r="B91" s="71" t="s">
        <v>200</v>
      </c>
      <c r="C91" s="72">
        <v>0</v>
      </c>
      <c r="D91" s="72">
        <v>8160</v>
      </c>
      <c r="E91" s="72">
        <v>208</v>
      </c>
      <c r="F91" s="73">
        <v>21</v>
      </c>
      <c r="G91" s="74">
        <v>1323</v>
      </c>
      <c r="H91" s="74">
        <v>27</v>
      </c>
      <c r="I91" s="75">
        <f t="shared" si="2"/>
        <v>-0.87019230769230771</v>
      </c>
      <c r="J91" s="13"/>
      <c r="L91" s="14"/>
      <c r="M91" s="5"/>
      <c r="N91" s="5"/>
      <c r="O91" s="5"/>
      <c r="P91" s="5"/>
      <c r="Q91" s="5"/>
      <c r="R91" s="5"/>
      <c r="S91" s="5"/>
    </row>
    <row r="92" spans="2:19" ht="20.100000000000001" customHeight="1" x14ac:dyDescent="0.2">
      <c r="B92" s="71" t="s">
        <v>229</v>
      </c>
      <c r="C92" s="72">
        <v>693</v>
      </c>
      <c r="D92" s="72">
        <v>6006</v>
      </c>
      <c r="E92" s="72">
        <v>545</v>
      </c>
      <c r="F92" s="73">
        <v>0</v>
      </c>
      <c r="G92" s="74">
        <v>0</v>
      </c>
      <c r="H92" s="74">
        <v>0</v>
      </c>
      <c r="I92" s="75">
        <f t="shared" si="2"/>
        <v>-1</v>
      </c>
      <c r="J92" s="13"/>
      <c r="L92" s="14"/>
      <c r="M92" s="5"/>
      <c r="N92" s="5"/>
      <c r="O92" s="5"/>
      <c r="P92" s="5"/>
      <c r="Q92" s="5"/>
      <c r="R92" s="5"/>
      <c r="S92" s="5"/>
    </row>
    <row r="93" spans="2:19" ht="20.100000000000001" customHeight="1" x14ac:dyDescent="0.2">
      <c r="B93" s="71" t="s">
        <v>250</v>
      </c>
      <c r="C93" s="72">
        <v>0</v>
      </c>
      <c r="D93" s="72">
        <v>0</v>
      </c>
      <c r="E93" s="72">
        <v>0</v>
      </c>
      <c r="F93" s="73">
        <v>0</v>
      </c>
      <c r="G93" s="74">
        <v>1925</v>
      </c>
      <c r="H93" s="74">
        <v>27</v>
      </c>
      <c r="I93" s="75" t="s">
        <v>105</v>
      </c>
      <c r="J93" s="13"/>
      <c r="L93" s="14"/>
      <c r="M93" s="5"/>
      <c r="N93" s="5"/>
      <c r="O93" s="5"/>
      <c r="P93" s="5"/>
      <c r="Q93" s="5"/>
      <c r="R93" s="5"/>
      <c r="S93" s="5"/>
    </row>
    <row r="94" spans="2:19" ht="20.100000000000001" customHeight="1" x14ac:dyDescent="0.2">
      <c r="B94" s="71" t="s">
        <v>127</v>
      </c>
      <c r="C94" s="72">
        <v>305</v>
      </c>
      <c r="D94" s="72">
        <v>25309</v>
      </c>
      <c r="E94" s="72">
        <v>287</v>
      </c>
      <c r="F94" s="73">
        <v>326</v>
      </c>
      <c r="G94" s="74">
        <v>27514</v>
      </c>
      <c r="H94" s="74">
        <v>330</v>
      </c>
      <c r="I94" s="75">
        <f t="shared" si="2"/>
        <v>0.14982578397212543</v>
      </c>
      <c r="J94" s="13"/>
      <c r="L94" s="14"/>
      <c r="M94" s="5"/>
      <c r="N94" s="5"/>
      <c r="O94" s="5"/>
      <c r="P94" s="5"/>
      <c r="Q94" s="5"/>
      <c r="R94" s="5"/>
      <c r="S94" s="5"/>
    </row>
    <row r="95" spans="2:19" ht="20.100000000000001" customHeight="1" x14ac:dyDescent="0.2">
      <c r="B95" s="71" t="s">
        <v>176</v>
      </c>
      <c r="C95" s="72">
        <v>0</v>
      </c>
      <c r="D95" s="72">
        <v>70868</v>
      </c>
      <c r="E95" s="72">
        <v>892</v>
      </c>
      <c r="F95" s="73">
        <v>0</v>
      </c>
      <c r="G95" s="74">
        <v>30478</v>
      </c>
      <c r="H95" s="74">
        <v>396</v>
      </c>
      <c r="I95" s="75">
        <f t="shared" si="2"/>
        <v>-0.55605381165919288</v>
      </c>
      <c r="J95" s="13"/>
      <c r="L95" s="14"/>
      <c r="M95" s="5"/>
      <c r="N95" s="5"/>
      <c r="O95" s="5"/>
      <c r="P95" s="5"/>
      <c r="Q95" s="5"/>
      <c r="R95" s="5"/>
      <c r="S95" s="5"/>
    </row>
    <row r="96" spans="2:19" ht="20.100000000000001" customHeight="1" x14ac:dyDescent="0.2">
      <c r="B96" s="71" t="s">
        <v>128</v>
      </c>
      <c r="C96" s="72">
        <v>19917</v>
      </c>
      <c r="D96" s="72">
        <v>1393471</v>
      </c>
      <c r="E96" s="72">
        <v>24137</v>
      </c>
      <c r="F96" s="73">
        <v>23618</v>
      </c>
      <c r="G96" s="74">
        <v>1614284</v>
      </c>
      <c r="H96" s="74">
        <v>29034</v>
      </c>
      <c r="I96" s="75">
        <f t="shared" si="2"/>
        <v>0.20288353979367776</v>
      </c>
      <c r="J96" s="13"/>
      <c r="L96" s="14"/>
      <c r="M96" s="5"/>
      <c r="N96" s="5"/>
      <c r="O96" s="5"/>
      <c r="P96" s="5"/>
      <c r="Q96" s="5"/>
      <c r="R96" s="5"/>
      <c r="S96" s="5"/>
    </row>
    <row r="97" spans="2:19" ht="20.100000000000001" customHeight="1" x14ac:dyDescent="0.2">
      <c r="B97" s="71" t="s">
        <v>177</v>
      </c>
      <c r="C97" s="72">
        <v>297</v>
      </c>
      <c r="D97" s="72">
        <v>17820</v>
      </c>
      <c r="E97" s="72">
        <v>447</v>
      </c>
      <c r="F97" s="73">
        <v>36</v>
      </c>
      <c r="G97" s="74">
        <v>36</v>
      </c>
      <c r="H97" s="74">
        <v>54</v>
      </c>
      <c r="I97" s="75">
        <f t="shared" si="2"/>
        <v>-0.87919463087248317</v>
      </c>
      <c r="J97" s="13"/>
      <c r="L97" s="14"/>
      <c r="M97" s="5"/>
      <c r="N97" s="5"/>
      <c r="O97" s="5"/>
      <c r="P97" s="5"/>
      <c r="Q97" s="5"/>
      <c r="R97" s="5"/>
      <c r="S97" s="5"/>
    </row>
    <row r="98" spans="2:19" ht="20.100000000000001" customHeight="1" x14ac:dyDescent="0.2">
      <c r="B98" s="71" t="s">
        <v>254</v>
      </c>
      <c r="C98" s="72">
        <v>0</v>
      </c>
      <c r="D98" s="72">
        <v>4395</v>
      </c>
      <c r="E98" s="72">
        <v>54</v>
      </c>
      <c r="F98" s="73">
        <v>0</v>
      </c>
      <c r="G98" s="74">
        <v>0</v>
      </c>
      <c r="H98" s="74">
        <v>0</v>
      </c>
      <c r="I98" s="75">
        <f t="shared" si="2"/>
        <v>-1</v>
      </c>
      <c r="J98" s="13"/>
      <c r="L98" s="14"/>
      <c r="M98" s="5"/>
      <c r="N98" s="5"/>
      <c r="O98" s="5"/>
      <c r="P98" s="5"/>
      <c r="Q98" s="5"/>
      <c r="R98" s="5"/>
      <c r="S98" s="5"/>
    </row>
    <row r="99" spans="2:19" ht="20.100000000000001" customHeight="1" x14ac:dyDescent="0.2">
      <c r="B99" s="48" t="s">
        <v>93</v>
      </c>
      <c r="C99" s="49">
        <f>SUM(C47:C98)</f>
        <v>117717</v>
      </c>
      <c r="D99" s="49">
        <f>SUM(D47:D98)</f>
        <v>8684952</v>
      </c>
      <c r="E99" s="49">
        <f>SUM(E47:E98)</f>
        <v>144518</v>
      </c>
      <c r="F99" s="50">
        <f>SUM(F47:F98)</f>
        <v>150072</v>
      </c>
      <c r="G99" s="51">
        <f>SUM(G47:G98)</f>
        <v>10820955</v>
      </c>
      <c r="H99" s="51">
        <f>SUM(H47:H98)</f>
        <v>182856</v>
      </c>
      <c r="I99" s="70">
        <f>(+H99-E99)/E99</f>
        <v>0.26528183340483541</v>
      </c>
    </row>
    <row r="100" spans="2:19" ht="16.5" customHeight="1" x14ac:dyDescent="0.2">
      <c r="B100" s="52"/>
      <c r="C100" s="53"/>
      <c r="D100" s="53"/>
      <c r="E100" s="53"/>
      <c r="F100" s="54"/>
      <c r="G100" s="100" t="s">
        <v>16</v>
      </c>
      <c r="H100" s="100"/>
      <c r="I100" s="55">
        <f>(+F99-C99)/C99</f>
        <v>0.27485409923800302</v>
      </c>
    </row>
  </sheetData>
  <mergeCells count="4">
    <mergeCell ref="G43:H43"/>
    <mergeCell ref="G100:H100"/>
    <mergeCell ref="B9:I9"/>
    <mergeCell ref="F10:I10"/>
  </mergeCells>
  <pageMargins left="0.95972222222222203" right="0.27013888888888898" top="0.27013888888888898" bottom="0.43333333333333302" header="0.511811023622047" footer="0.21"/>
  <pageSetup paperSize="9" orientation="portrait" horizontalDpi="300" verticalDpi="300" r:id="rId1"/>
  <headerFooter>
    <oddFooter>&amp;C&amp;8Form.1100 - 31/03/08</oddFooter>
  </headerFooter>
  <ignoredErrors>
    <ignoredError sqref="I47 I16:I38 I49:I93" calculatedColumn="1"/>
  </ignoredErrors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J159"/>
  <sheetViews>
    <sheetView showGridLines="0" zoomScaleNormal="100" zoomScalePageLayoutView="110" workbookViewId="0">
      <selection activeCell="J1" sqref="J1"/>
    </sheetView>
  </sheetViews>
  <sheetFormatPr baseColWidth="10" defaultColWidth="11.42578125" defaultRowHeight="11.25" x14ac:dyDescent="0.2"/>
  <cols>
    <col min="1" max="1" width="4.7109375" style="4" customWidth="1"/>
    <col min="2" max="2" width="15.140625" style="4" customWidth="1"/>
    <col min="3" max="3" width="12.140625" style="4" customWidth="1"/>
    <col min="4" max="4" width="9.7109375" style="4" customWidth="1"/>
    <col min="5" max="5" width="11.7109375" style="4" customWidth="1"/>
    <col min="6" max="6" width="9.7109375" style="4" customWidth="1"/>
    <col min="7" max="7" width="10.140625" style="4" customWidth="1"/>
    <col min="8" max="8" width="13.5703125" style="4" customWidth="1"/>
    <col min="9" max="9" width="12.140625" style="4" customWidth="1"/>
    <col min="10" max="10" width="9.7109375" style="4" customWidth="1"/>
    <col min="11" max="16384" width="11.42578125" style="4"/>
  </cols>
  <sheetData>
    <row r="1" spans="2:10" s="1" customFormat="1" ht="12.75" x14ac:dyDescent="0.2"/>
    <row r="2" spans="2:10" s="1" customFormat="1" ht="12.75" x14ac:dyDescent="0.2"/>
    <row r="3" spans="2:10" s="1" customFormat="1" ht="12.75" x14ac:dyDescent="0.2"/>
    <row r="4" spans="2:10" s="1" customFormat="1" ht="12.75" x14ac:dyDescent="0.2"/>
    <row r="5" spans="2:10" s="1" customFormat="1" ht="12.75" x14ac:dyDescent="0.2"/>
    <row r="6" spans="2:10" s="1" customFormat="1" ht="12.75" x14ac:dyDescent="0.2"/>
    <row r="7" spans="2:10" s="1" customFormat="1" ht="12.75" x14ac:dyDescent="0.2"/>
    <row r="8" spans="2:10" s="1" customFormat="1" ht="12.75" x14ac:dyDescent="0.2"/>
    <row r="9" spans="2:10" s="1" customFormat="1" ht="12.75" x14ac:dyDescent="0.2"/>
    <row r="10" spans="2:10" s="1" customFormat="1" ht="20.100000000000001" customHeight="1" x14ac:dyDescent="0.2">
      <c r="B10" s="101" t="s">
        <v>30</v>
      </c>
      <c r="C10" s="101"/>
      <c r="D10" s="101"/>
      <c r="E10" s="101"/>
      <c r="F10" s="101"/>
      <c r="G10" s="101"/>
      <c r="H10" s="101"/>
      <c r="I10" s="101"/>
      <c r="J10" s="101"/>
    </row>
    <row r="11" spans="2:10" s="1" customFormat="1" ht="12.75" x14ac:dyDescent="0.2">
      <c r="B11" s="10"/>
      <c r="C11" s="10"/>
      <c r="D11" s="10"/>
      <c r="E11" s="10"/>
      <c r="G11" s="102" t="str">
        <f>+CONCATENATE(MID(Principal!C13,1,14)," de ambas temporadas")</f>
        <v>datos al 31/08 de ambas temporadas</v>
      </c>
      <c r="H11" s="102"/>
      <c r="I11" s="102"/>
      <c r="J11" s="102"/>
    </row>
    <row r="12" spans="2:10" ht="12.75" customHeight="1" x14ac:dyDescent="0.2">
      <c r="B12" s="11"/>
      <c r="C12" s="11"/>
      <c r="D12" s="22"/>
      <c r="E12" s="22"/>
      <c r="F12" s="22"/>
      <c r="H12" s="22"/>
      <c r="I12" s="22"/>
      <c r="J12" s="22"/>
    </row>
    <row r="13" spans="2:10" ht="6" customHeight="1" x14ac:dyDescent="0.2"/>
    <row r="14" spans="2:10" ht="16.5" customHeight="1" x14ac:dyDescent="0.2">
      <c r="B14" s="43"/>
      <c r="C14" s="43"/>
      <c r="D14" s="43"/>
      <c r="E14" s="56"/>
      <c r="F14" s="44">
        <v>2023</v>
      </c>
      <c r="G14" s="45"/>
      <c r="H14" s="45"/>
      <c r="I14" s="45"/>
      <c r="J14" s="66">
        <v>2024</v>
      </c>
    </row>
    <row r="15" spans="2:10" ht="20.100000000000001" customHeight="1" x14ac:dyDescent="0.2">
      <c r="B15" s="47" t="s">
        <v>17</v>
      </c>
      <c r="C15" s="46" t="s">
        <v>15</v>
      </c>
      <c r="D15" s="67" t="s">
        <v>191</v>
      </c>
      <c r="E15" s="67" t="s">
        <v>192</v>
      </c>
      <c r="F15" s="68" t="s">
        <v>193</v>
      </c>
      <c r="G15" s="69" t="s">
        <v>9</v>
      </c>
      <c r="H15" s="68" t="s">
        <v>10</v>
      </c>
      <c r="I15" s="68" t="s">
        <v>11</v>
      </c>
      <c r="J15" s="68" t="s">
        <v>194</v>
      </c>
    </row>
    <row r="16" spans="2:10" s="23" customFormat="1" ht="20.100000000000001" customHeight="1" x14ac:dyDescent="0.2">
      <c r="B16" s="71" t="s">
        <v>106</v>
      </c>
      <c r="C16" s="71" t="s">
        <v>133</v>
      </c>
      <c r="D16" s="72">
        <v>0</v>
      </c>
      <c r="E16" s="72">
        <v>0</v>
      </c>
      <c r="F16" s="72">
        <v>0</v>
      </c>
      <c r="G16" s="77">
        <v>0</v>
      </c>
      <c r="H16" s="78">
        <v>1928</v>
      </c>
      <c r="I16" s="78">
        <v>25</v>
      </c>
      <c r="J16" s="76" t="s">
        <v>105</v>
      </c>
    </row>
    <row r="17" spans="2:10" s="23" customFormat="1" ht="20.100000000000001" customHeight="1" x14ac:dyDescent="0.2">
      <c r="B17" s="71" t="s">
        <v>106</v>
      </c>
      <c r="C17" s="71" t="s">
        <v>102</v>
      </c>
      <c r="D17" s="72">
        <v>0</v>
      </c>
      <c r="E17" s="72">
        <v>0</v>
      </c>
      <c r="F17" s="72">
        <v>0</v>
      </c>
      <c r="G17" s="73">
        <v>20</v>
      </c>
      <c r="H17" s="74">
        <v>2400</v>
      </c>
      <c r="I17" s="74">
        <v>24</v>
      </c>
      <c r="J17" s="76" t="s">
        <v>105</v>
      </c>
    </row>
    <row r="18" spans="2:10" s="23" customFormat="1" ht="20.100000000000001" customHeight="1" x14ac:dyDescent="0.2">
      <c r="B18" s="71" t="s">
        <v>107</v>
      </c>
      <c r="C18" s="71" t="s">
        <v>98</v>
      </c>
      <c r="D18" s="72">
        <v>336</v>
      </c>
      <c r="E18" s="72">
        <v>18816</v>
      </c>
      <c r="F18" s="72">
        <v>358</v>
      </c>
      <c r="G18" s="73">
        <v>0</v>
      </c>
      <c r="H18" s="74">
        <v>0</v>
      </c>
      <c r="I18" s="74">
        <v>0</v>
      </c>
      <c r="J18" s="76">
        <f>(+I18-F18)/F18</f>
        <v>-1</v>
      </c>
    </row>
    <row r="19" spans="2:10" s="23" customFormat="1" ht="20.100000000000001" customHeight="1" x14ac:dyDescent="0.2">
      <c r="B19" s="71" t="s">
        <v>107</v>
      </c>
      <c r="C19" s="71" t="s">
        <v>102</v>
      </c>
      <c r="D19" s="72">
        <v>481</v>
      </c>
      <c r="E19" s="72">
        <v>57826</v>
      </c>
      <c r="F19" s="72">
        <v>480</v>
      </c>
      <c r="G19" s="73">
        <v>980</v>
      </c>
      <c r="H19" s="74">
        <v>90175</v>
      </c>
      <c r="I19" s="74">
        <v>1100</v>
      </c>
      <c r="J19" s="76">
        <f t="shared" ref="J19:J82" si="0">(+I19-F19)/F19</f>
        <v>1.2916666666666667</v>
      </c>
    </row>
    <row r="20" spans="2:10" s="23" customFormat="1" ht="20.100000000000001" customHeight="1" x14ac:dyDescent="0.2">
      <c r="B20" s="71" t="s">
        <v>225</v>
      </c>
      <c r="C20" s="71" t="s">
        <v>204</v>
      </c>
      <c r="D20" s="72">
        <v>0</v>
      </c>
      <c r="E20" s="72">
        <v>0</v>
      </c>
      <c r="F20" s="72">
        <v>0</v>
      </c>
      <c r="G20" s="73">
        <v>108</v>
      </c>
      <c r="H20" s="74">
        <v>108</v>
      </c>
      <c r="I20" s="74">
        <v>162</v>
      </c>
      <c r="J20" s="76" t="s">
        <v>105</v>
      </c>
    </row>
    <row r="21" spans="2:10" s="23" customFormat="1" ht="20.100000000000001" customHeight="1" x14ac:dyDescent="0.2">
      <c r="B21" s="71" t="s">
        <v>108</v>
      </c>
      <c r="C21" s="71" t="s">
        <v>98</v>
      </c>
      <c r="D21" s="72">
        <v>63</v>
      </c>
      <c r="E21" s="72">
        <v>3528</v>
      </c>
      <c r="F21" s="72">
        <v>67</v>
      </c>
      <c r="G21" s="73">
        <v>84</v>
      </c>
      <c r="H21" s="74">
        <v>4704</v>
      </c>
      <c r="I21" s="74">
        <v>89</v>
      </c>
      <c r="J21" s="76">
        <f t="shared" si="0"/>
        <v>0.32835820895522388</v>
      </c>
    </row>
    <row r="22" spans="2:10" s="23" customFormat="1" ht="20.100000000000001" customHeight="1" x14ac:dyDescent="0.2">
      <c r="B22" s="71" t="s">
        <v>108</v>
      </c>
      <c r="C22" s="71" t="s">
        <v>102</v>
      </c>
      <c r="D22" s="72">
        <v>42</v>
      </c>
      <c r="E22" s="72">
        <v>2352</v>
      </c>
      <c r="F22" s="72">
        <v>48</v>
      </c>
      <c r="G22" s="73">
        <v>42</v>
      </c>
      <c r="H22" s="74">
        <v>4410</v>
      </c>
      <c r="I22" s="74">
        <v>45</v>
      </c>
      <c r="J22" s="76">
        <f t="shared" si="0"/>
        <v>-6.25E-2</v>
      </c>
    </row>
    <row r="23" spans="2:10" s="23" customFormat="1" ht="20.100000000000001" customHeight="1" x14ac:dyDescent="0.2">
      <c r="B23" s="71" t="s">
        <v>248</v>
      </c>
      <c r="C23" s="71" t="s">
        <v>26</v>
      </c>
      <c r="D23" s="72">
        <v>0</v>
      </c>
      <c r="E23" s="72">
        <v>0</v>
      </c>
      <c r="F23" s="72">
        <v>0</v>
      </c>
      <c r="G23" s="73">
        <v>72</v>
      </c>
      <c r="H23" s="74">
        <v>4320</v>
      </c>
      <c r="I23" s="74">
        <v>108</v>
      </c>
      <c r="J23" s="76" t="s">
        <v>105</v>
      </c>
    </row>
    <row r="24" spans="2:10" s="23" customFormat="1" ht="20.100000000000001" customHeight="1" x14ac:dyDescent="0.2">
      <c r="B24" s="71" t="s">
        <v>226</v>
      </c>
      <c r="C24" s="71" t="s">
        <v>98</v>
      </c>
      <c r="D24" s="72">
        <v>168</v>
      </c>
      <c r="E24" s="72">
        <v>9408</v>
      </c>
      <c r="F24" s="72">
        <v>182</v>
      </c>
      <c r="G24" s="73">
        <v>168</v>
      </c>
      <c r="H24" s="74">
        <v>9408</v>
      </c>
      <c r="I24" s="74">
        <v>179</v>
      </c>
      <c r="J24" s="76">
        <f t="shared" si="0"/>
        <v>-1.6483516483516484E-2</v>
      </c>
    </row>
    <row r="25" spans="2:10" s="23" customFormat="1" ht="20.100000000000001" customHeight="1" x14ac:dyDescent="0.2">
      <c r="B25" s="71" t="s">
        <v>28</v>
      </c>
      <c r="C25" s="71" t="s">
        <v>165</v>
      </c>
      <c r="D25" s="72">
        <v>40</v>
      </c>
      <c r="E25" s="72">
        <v>2595</v>
      </c>
      <c r="F25" s="72">
        <v>52</v>
      </c>
      <c r="G25" s="73">
        <v>0</v>
      </c>
      <c r="H25" s="74">
        <v>0</v>
      </c>
      <c r="I25" s="74">
        <v>0</v>
      </c>
      <c r="J25" s="76">
        <f t="shared" si="0"/>
        <v>-1</v>
      </c>
    </row>
    <row r="26" spans="2:10" s="23" customFormat="1" ht="20.100000000000001" customHeight="1" x14ac:dyDescent="0.2">
      <c r="B26" s="71" t="s">
        <v>28</v>
      </c>
      <c r="C26" s="71" t="s">
        <v>95</v>
      </c>
      <c r="D26" s="72">
        <v>0</v>
      </c>
      <c r="E26" s="72">
        <v>0</v>
      </c>
      <c r="F26" s="72">
        <v>0</v>
      </c>
      <c r="G26" s="73">
        <v>60</v>
      </c>
      <c r="H26" s="74">
        <v>7040</v>
      </c>
      <c r="I26" s="74">
        <v>67</v>
      </c>
      <c r="J26" s="76" t="s">
        <v>105</v>
      </c>
    </row>
    <row r="27" spans="2:10" s="23" customFormat="1" ht="20.100000000000001" customHeight="1" x14ac:dyDescent="0.2">
      <c r="B27" s="71" t="s">
        <v>28</v>
      </c>
      <c r="C27" s="71" t="s">
        <v>98</v>
      </c>
      <c r="D27" s="72">
        <v>63</v>
      </c>
      <c r="E27" s="72">
        <v>3528</v>
      </c>
      <c r="F27" s="72">
        <v>67</v>
      </c>
      <c r="G27" s="73">
        <v>1349</v>
      </c>
      <c r="H27" s="74">
        <v>74761</v>
      </c>
      <c r="I27" s="74">
        <v>1407</v>
      </c>
      <c r="J27" s="76">
        <f t="shared" si="0"/>
        <v>20</v>
      </c>
    </row>
    <row r="28" spans="2:10" s="23" customFormat="1" ht="20.100000000000001" customHeight="1" x14ac:dyDescent="0.2">
      <c r="B28" s="71" t="s">
        <v>28</v>
      </c>
      <c r="C28" s="71" t="s">
        <v>102</v>
      </c>
      <c r="D28" s="72">
        <v>1420</v>
      </c>
      <c r="E28" s="72">
        <v>92003</v>
      </c>
      <c r="F28" s="72">
        <v>1769</v>
      </c>
      <c r="G28" s="73">
        <v>13979</v>
      </c>
      <c r="H28" s="74">
        <v>893257</v>
      </c>
      <c r="I28" s="74">
        <v>17789</v>
      </c>
      <c r="J28" s="76">
        <f t="shared" si="0"/>
        <v>9.0559638213680049</v>
      </c>
    </row>
    <row r="29" spans="2:10" s="23" customFormat="1" ht="20.100000000000001" customHeight="1" x14ac:dyDescent="0.2">
      <c r="B29" s="71" t="s">
        <v>28</v>
      </c>
      <c r="C29" s="71" t="s">
        <v>26</v>
      </c>
      <c r="D29" s="72">
        <v>2544</v>
      </c>
      <c r="E29" s="72">
        <v>7028</v>
      </c>
      <c r="F29" s="72">
        <v>3270</v>
      </c>
      <c r="G29" s="73">
        <v>11283</v>
      </c>
      <c r="H29" s="74">
        <v>15171</v>
      </c>
      <c r="I29" s="74">
        <v>14384</v>
      </c>
      <c r="J29" s="76">
        <f t="shared" si="0"/>
        <v>3.3987767584097859</v>
      </c>
    </row>
    <row r="30" spans="2:10" s="23" customFormat="1" ht="20.100000000000001" customHeight="1" x14ac:dyDescent="0.2">
      <c r="B30" s="71" t="s">
        <v>28</v>
      </c>
      <c r="C30" s="71" t="s">
        <v>27</v>
      </c>
      <c r="D30" s="72">
        <v>6500</v>
      </c>
      <c r="E30" s="72">
        <v>385794</v>
      </c>
      <c r="F30" s="72">
        <v>9839</v>
      </c>
      <c r="G30" s="73">
        <v>4841</v>
      </c>
      <c r="H30" s="74">
        <v>290460</v>
      </c>
      <c r="I30" s="74">
        <v>7291</v>
      </c>
      <c r="J30" s="76">
        <f t="shared" si="0"/>
        <v>-0.25896940746010771</v>
      </c>
    </row>
    <row r="31" spans="2:10" s="23" customFormat="1" ht="20.100000000000001" customHeight="1" x14ac:dyDescent="0.2">
      <c r="B31" s="71" t="s">
        <v>28</v>
      </c>
      <c r="C31" s="71" t="s">
        <v>224</v>
      </c>
      <c r="D31" s="72">
        <v>328</v>
      </c>
      <c r="E31" s="72">
        <v>10358</v>
      </c>
      <c r="F31" s="72">
        <v>456</v>
      </c>
      <c r="G31" s="73">
        <v>0</v>
      </c>
      <c r="H31" s="74">
        <v>6</v>
      </c>
      <c r="I31" s="74">
        <v>135</v>
      </c>
      <c r="J31" s="76">
        <f t="shared" si="0"/>
        <v>-0.70394736842105265</v>
      </c>
    </row>
    <row r="32" spans="2:10" s="23" customFormat="1" ht="20.100000000000001" customHeight="1" x14ac:dyDescent="0.2">
      <c r="B32" s="71" t="s">
        <v>28</v>
      </c>
      <c r="C32" s="71" t="s">
        <v>18</v>
      </c>
      <c r="D32" s="72">
        <v>0</v>
      </c>
      <c r="E32" s="72">
        <v>0</v>
      </c>
      <c r="F32" s="72">
        <v>0</v>
      </c>
      <c r="G32" s="73">
        <v>264</v>
      </c>
      <c r="H32" s="74">
        <v>264</v>
      </c>
      <c r="I32" s="74">
        <v>385</v>
      </c>
      <c r="J32" s="76" t="s">
        <v>105</v>
      </c>
    </row>
    <row r="33" spans="2:10" s="23" customFormat="1" ht="20.100000000000001" customHeight="1" x14ac:dyDescent="0.2">
      <c r="B33" s="71" t="s">
        <v>109</v>
      </c>
      <c r="C33" s="71" t="s">
        <v>98</v>
      </c>
      <c r="D33" s="72">
        <v>1239</v>
      </c>
      <c r="E33" s="72">
        <v>6367</v>
      </c>
      <c r="F33" s="72">
        <v>1461</v>
      </c>
      <c r="G33" s="73">
        <v>0</v>
      </c>
      <c r="H33" s="74">
        <v>0</v>
      </c>
      <c r="I33" s="74">
        <v>0</v>
      </c>
      <c r="J33" s="76">
        <f t="shared" si="0"/>
        <v>-1</v>
      </c>
    </row>
    <row r="34" spans="2:10" s="23" customFormat="1" ht="20.100000000000001" customHeight="1" x14ac:dyDescent="0.2">
      <c r="B34" s="71" t="s">
        <v>109</v>
      </c>
      <c r="C34" s="71" t="s">
        <v>102</v>
      </c>
      <c r="D34" s="72">
        <v>3183</v>
      </c>
      <c r="E34" s="72">
        <v>191779</v>
      </c>
      <c r="F34" s="72">
        <v>3782</v>
      </c>
      <c r="G34" s="73">
        <v>2740</v>
      </c>
      <c r="H34" s="74">
        <v>168454</v>
      </c>
      <c r="I34" s="74">
        <v>3345</v>
      </c>
      <c r="J34" s="76">
        <f t="shared" si="0"/>
        <v>-0.11554732945531465</v>
      </c>
    </row>
    <row r="35" spans="2:10" s="23" customFormat="1" ht="20.100000000000001" customHeight="1" x14ac:dyDescent="0.2">
      <c r="B35" s="71" t="s">
        <v>169</v>
      </c>
      <c r="C35" s="71" t="s">
        <v>27</v>
      </c>
      <c r="D35" s="72">
        <v>0</v>
      </c>
      <c r="E35" s="72">
        <v>0</v>
      </c>
      <c r="F35" s="72">
        <v>0</v>
      </c>
      <c r="G35" s="73">
        <v>102</v>
      </c>
      <c r="H35" s="74">
        <v>6120</v>
      </c>
      <c r="I35" s="74">
        <v>154</v>
      </c>
      <c r="J35" s="76" t="s">
        <v>105</v>
      </c>
    </row>
    <row r="36" spans="2:10" s="23" customFormat="1" ht="20.100000000000001" customHeight="1" x14ac:dyDescent="0.2">
      <c r="B36" s="71" t="s">
        <v>170</v>
      </c>
      <c r="C36" s="71" t="s">
        <v>201</v>
      </c>
      <c r="D36" s="72">
        <v>0</v>
      </c>
      <c r="E36" s="72">
        <v>4363</v>
      </c>
      <c r="F36" s="72">
        <v>54</v>
      </c>
      <c r="G36" s="73">
        <v>0</v>
      </c>
      <c r="H36" s="74">
        <v>0</v>
      </c>
      <c r="I36" s="74">
        <v>0</v>
      </c>
      <c r="J36" s="76">
        <f t="shared" si="0"/>
        <v>-1</v>
      </c>
    </row>
    <row r="37" spans="2:10" s="23" customFormat="1" ht="20.100000000000001" customHeight="1" x14ac:dyDescent="0.2">
      <c r="B37" s="71" t="s">
        <v>170</v>
      </c>
      <c r="C37" s="71" t="s">
        <v>102</v>
      </c>
      <c r="D37" s="72">
        <v>42</v>
      </c>
      <c r="E37" s="72">
        <v>4354</v>
      </c>
      <c r="F37" s="72">
        <v>50</v>
      </c>
      <c r="G37" s="73">
        <v>0</v>
      </c>
      <c r="H37" s="74">
        <v>0</v>
      </c>
      <c r="I37" s="74">
        <v>0</v>
      </c>
      <c r="J37" s="76">
        <f t="shared" si="0"/>
        <v>-1</v>
      </c>
    </row>
    <row r="38" spans="2:10" s="23" customFormat="1" ht="20.100000000000001" customHeight="1" x14ac:dyDescent="0.2">
      <c r="B38" s="71" t="s">
        <v>170</v>
      </c>
      <c r="C38" s="71" t="s">
        <v>133</v>
      </c>
      <c r="D38" s="72">
        <v>0</v>
      </c>
      <c r="E38" s="72">
        <v>3925</v>
      </c>
      <c r="F38" s="72">
        <v>54</v>
      </c>
      <c r="G38" s="73">
        <v>0</v>
      </c>
      <c r="H38" s="74">
        <v>0</v>
      </c>
      <c r="I38" s="74">
        <v>0</v>
      </c>
      <c r="J38" s="76">
        <f t="shared" si="0"/>
        <v>-1</v>
      </c>
    </row>
    <row r="39" spans="2:10" s="23" customFormat="1" ht="20.100000000000001" customHeight="1" x14ac:dyDescent="0.2">
      <c r="B39" s="71" t="s">
        <v>171</v>
      </c>
      <c r="C39" s="71" t="s">
        <v>195</v>
      </c>
      <c r="D39" s="72">
        <v>0</v>
      </c>
      <c r="E39" s="72">
        <v>1</v>
      </c>
      <c r="F39" s="72">
        <v>1</v>
      </c>
      <c r="G39" s="73">
        <v>0</v>
      </c>
      <c r="H39" s="74">
        <v>0</v>
      </c>
      <c r="I39" s="74">
        <v>0</v>
      </c>
      <c r="J39" s="76">
        <f t="shared" si="0"/>
        <v>-1</v>
      </c>
    </row>
    <row r="40" spans="2:10" s="23" customFormat="1" ht="20.100000000000001" customHeight="1" x14ac:dyDescent="0.2">
      <c r="B40" s="71" t="s">
        <v>171</v>
      </c>
      <c r="C40" s="71" t="s">
        <v>27</v>
      </c>
      <c r="D40" s="72">
        <v>0</v>
      </c>
      <c r="E40" s="72">
        <v>0</v>
      </c>
      <c r="F40" s="72">
        <v>0</v>
      </c>
      <c r="G40" s="73">
        <v>70</v>
      </c>
      <c r="H40" s="74">
        <v>4200</v>
      </c>
      <c r="I40" s="74">
        <v>105</v>
      </c>
      <c r="J40" s="76" t="s">
        <v>105</v>
      </c>
    </row>
    <row r="41" spans="2:10" s="23" customFormat="1" ht="20.100000000000001" customHeight="1" x14ac:dyDescent="0.2">
      <c r="B41" s="71" t="s">
        <v>172</v>
      </c>
      <c r="C41" s="71" t="s">
        <v>18</v>
      </c>
      <c r="D41" s="72">
        <v>90</v>
      </c>
      <c r="E41" s="72">
        <v>90</v>
      </c>
      <c r="F41" s="72">
        <v>83</v>
      </c>
      <c r="G41" s="73">
        <v>288</v>
      </c>
      <c r="H41" s="74">
        <v>288</v>
      </c>
      <c r="I41" s="74">
        <v>432</v>
      </c>
      <c r="J41" s="76">
        <f t="shared" si="0"/>
        <v>4.2048192771084336</v>
      </c>
    </row>
    <row r="42" spans="2:10" s="23" customFormat="1" ht="20.100000000000001" customHeight="1" x14ac:dyDescent="0.2">
      <c r="B42" s="71" t="s">
        <v>243</v>
      </c>
      <c r="C42" s="71" t="s">
        <v>241</v>
      </c>
      <c r="D42" s="72">
        <v>0</v>
      </c>
      <c r="E42" s="72">
        <v>48001</v>
      </c>
      <c r="F42" s="72">
        <v>1200</v>
      </c>
      <c r="G42" s="73">
        <v>0</v>
      </c>
      <c r="H42" s="74">
        <v>0</v>
      </c>
      <c r="I42" s="74">
        <v>0</v>
      </c>
      <c r="J42" s="76">
        <f t="shared" si="0"/>
        <v>-1</v>
      </c>
    </row>
    <row r="43" spans="2:10" s="23" customFormat="1" ht="20.100000000000001" customHeight="1" x14ac:dyDescent="0.2">
      <c r="B43" s="71" t="s">
        <v>173</v>
      </c>
      <c r="C43" s="71" t="s">
        <v>195</v>
      </c>
      <c r="D43" s="72">
        <v>0</v>
      </c>
      <c r="E43" s="72">
        <v>0</v>
      </c>
      <c r="F43" s="72">
        <v>0</v>
      </c>
      <c r="G43" s="73">
        <v>0</v>
      </c>
      <c r="H43" s="74">
        <v>4</v>
      </c>
      <c r="I43" s="74">
        <v>74</v>
      </c>
      <c r="J43" s="76" t="s">
        <v>105</v>
      </c>
    </row>
    <row r="44" spans="2:10" s="23" customFormat="1" ht="20.100000000000001" customHeight="1" x14ac:dyDescent="0.2">
      <c r="B44" s="71" t="s">
        <v>173</v>
      </c>
      <c r="C44" s="71" t="s">
        <v>102</v>
      </c>
      <c r="D44" s="72">
        <v>40</v>
      </c>
      <c r="E44" s="72">
        <v>3200</v>
      </c>
      <c r="F44" s="72">
        <v>51</v>
      </c>
      <c r="G44" s="73">
        <v>0</v>
      </c>
      <c r="H44" s="74">
        <v>0</v>
      </c>
      <c r="I44" s="74">
        <v>0</v>
      </c>
      <c r="J44" s="76">
        <f t="shared" si="0"/>
        <v>-1</v>
      </c>
    </row>
    <row r="45" spans="2:10" s="23" customFormat="1" ht="20.100000000000001" customHeight="1" x14ac:dyDescent="0.2">
      <c r="B45" s="71" t="s">
        <v>110</v>
      </c>
      <c r="C45" s="71" t="s">
        <v>98</v>
      </c>
      <c r="D45" s="72">
        <v>0</v>
      </c>
      <c r="E45" s="72">
        <v>0</v>
      </c>
      <c r="F45" s="72">
        <v>0</v>
      </c>
      <c r="G45" s="73">
        <v>21</v>
      </c>
      <c r="H45" s="74">
        <v>1176</v>
      </c>
      <c r="I45" s="74">
        <v>22</v>
      </c>
      <c r="J45" s="76" t="s">
        <v>105</v>
      </c>
    </row>
    <row r="46" spans="2:10" s="23" customFormat="1" ht="20.100000000000001" customHeight="1" x14ac:dyDescent="0.2">
      <c r="B46" s="71" t="s">
        <v>110</v>
      </c>
      <c r="C46" s="71" t="s">
        <v>102</v>
      </c>
      <c r="D46" s="72">
        <v>0</v>
      </c>
      <c r="E46" s="72">
        <v>0</v>
      </c>
      <c r="F46" s="72">
        <v>0</v>
      </c>
      <c r="G46" s="73">
        <v>126</v>
      </c>
      <c r="H46" s="74">
        <v>13230</v>
      </c>
      <c r="I46" s="74">
        <v>135</v>
      </c>
      <c r="J46" s="76" t="s">
        <v>105</v>
      </c>
    </row>
    <row r="47" spans="2:10" s="23" customFormat="1" ht="20.100000000000001" customHeight="1" x14ac:dyDescent="0.2">
      <c r="B47" s="71" t="s">
        <v>132</v>
      </c>
      <c r="C47" s="71" t="s">
        <v>98</v>
      </c>
      <c r="D47" s="72">
        <v>0</v>
      </c>
      <c r="E47" s="72">
        <v>0</v>
      </c>
      <c r="F47" s="72">
        <v>0</v>
      </c>
      <c r="G47" s="73">
        <v>42</v>
      </c>
      <c r="H47" s="74">
        <v>2352</v>
      </c>
      <c r="I47" s="74">
        <v>45</v>
      </c>
      <c r="J47" s="76" t="s">
        <v>105</v>
      </c>
    </row>
    <row r="48" spans="2:10" s="23" customFormat="1" ht="20.100000000000001" customHeight="1" x14ac:dyDescent="0.2">
      <c r="B48" s="71" t="s">
        <v>132</v>
      </c>
      <c r="C48" s="71" t="s">
        <v>102</v>
      </c>
      <c r="D48" s="72">
        <v>1232</v>
      </c>
      <c r="E48" s="72">
        <v>125472</v>
      </c>
      <c r="F48" s="72">
        <v>1397</v>
      </c>
      <c r="G48" s="73">
        <v>1295</v>
      </c>
      <c r="H48" s="74">
        <v>137788</v>
      </c>
      <c r="I48" s="74">
        <v>1408</v>
      </c>
      <c r="J48" s="76">
        <f t="shared" si="0"/>
        <v>7.874015748031496E-3</v>
      </c>
    </row>
    <row r="49" spans="2:10" s="23" customFormat="1" ht="20.100000000000001" customHeight="1" x14ac:dyDescent="0.2">
      <c r="B49" s="71" t="s">
        <v>112</v>
      </c>
      <c r="C49" s="71" t="s">
        <v>201</v>
      </c>
      <c r="D49" s="72">
        <v>0</v>
      </c>
      <c r="E49" s="72">
        <v>5513</v>
      </c>
      <c r="F49" s="72">
        <v>68</v>
      </c>
      <c r="G49" s="73">
        <v>0</v>
      </c>
      <c r="H49" s="74">
        <v>0</v>
      </c>
      <c r="I49" s="74">
        <v>0</v>
      </c>
      <c r="J49" s="76">
        <f t="shared" si="0"/>
        <v>-1</v>
      </c>
    </row>
    <row r="50" spans="2:10" s="23" customFormat="1" ht="20.100000000000001" customHeight="1" x14ac:dyDescent="0.2">
      <c r="B50" s="71" t="s">
        <v>112</v>
      </c>
      <c r="C50" s="71" t="s">
        <v>165</v>
      </c>
      <c r="D50" s="72">
        <v>240</v>
      </c>
      <c r="E50" s="72">
        <v>12784</v>
      </c>
      <c r="F50" s="72">
        <v>315</v>
      </c>
      <c r="G50" s="73">
        <v>0</v>
      </c>
      <c r="H50" s="74">
        <v>0</v>
      </c>
      <c r="I50" s="74">
        <v>0</v>
      </c>
      <c r="J50" s="76">
        <f t="shared" si="0"/>
        <v>-1</v>
      </c>
    </row>
    <row r="51" spans="2:10" s="23" customFormat="1" ht="20.100000000000001" customHeight="1" x14ac:dyDescent="0.2">
      <c r="B51" s="71" t="s">
        <v>112</v>
      </c>
      <c r="C51" s="71" t="s">
        <v>136</v>
      </c>
      <c r="D51" s="72">
        <v>0</v>
      </c>
      <c r="E51" s="72">
        <v>28873</v>
      </c>
      <c r="F51" s="72">
        <v>403</v>
      </c>
      <c r="G51" s="73">
        <v>0</v>
      </c>
      <c r="H51" s="74">
        <v>104606</v>
      </c>
      <c r="I51" s="74">
        <v>1456</v>
      </c>
      <c r="J51" s="76">
        <f t="shared" si="0"/>
        <v>2.6129032258064515</v>
      </c>
    </row>
    <row r="52" spans="2:10" s="23" customFormat="1" ht="20.100000000000001" customHeight="1" x14ac:dyDescent="0.2">
      <c r="B52" s="71" t="s">
        <v>112</v>
      </c>
      <c r="C52" s="71" t="s">
        <v>98</v>
      </c>
      <c r="D52" s="72">
        <v>517</v>
      </c>
      <c r="E52" s="72">
        <v>33688</v>
      </c>
      <c r="F52" s="72">
        <v>526</v>
      </c>
      <c r="G52" s="73">
        <v>293</v>
      </c>
      <c r="H52" s="74">
        <v>17488</v>
      </c>
      <c r="I52" s="74">
        <v>307</v>
      </c>
      <c r="J52" s="76">
        <f t="shared" si="0"/>
        <v>-0.41634980988593157</v>
      </c>
    </row>
    <row r="53" spans="2:10" s="23" customFormat="1" ht="20.100000000000001" customHeight="1" x14ac:dyDescent="0.2">
      <c r="B53" s="71" t="s">
        <v>112</v>
      </c>
      <c r="C53" s="71" t="s">
        <v>102</v>
      </c>
      <c r="D53" s="72">
        <v>407</v>
      </c>
      <c r="E53" s="72">
        <v>45808</v>
      </c>
      <c r="F53" s="72">
        <v>494</v>
      </c>
      <c r="G53" s="73">
        <v>615</v>
      </c>
      <c r="H53" s="74">
        <v>60323</v>
      </c>
      <c r="I53" s="74">
        <v>701</v>
      </c>
      <c r="J53" s="76">
        <f t="shared" si="0"/>
        <v>0.41902834008097167</v>
      </c>
    </row>
    <row r="54" spans="2:10" s="23" customFormat="1" ht="20.100000000000001" customHeight="1" x14ac:dyDescent="0.2">
      <c r="B54" s="71" t="s">
        <v>112</v>
      </c>
      <c r="C54" s="71" t="s">
        <v>133</v>
      </c>
      <c r="D54" s="72">
        <v>0</v>
      </c>
      <c r="E54" s="72">
        <v>43105</v>
      </c>
      <c r="F54" s="72">
        <v>610</v>
      </c>
      <c r="G54" s="73">
        <v>0</v>
      </c>
      <c r="H54" s="74">
        <v>7852</v>
      </c>
      <c r="I54" s="74">
        <v>108</v>
      </c>
      <c r="J54" s="76">
        <f t="shared" si="0"/>
        <v>-0.82295081967213113</v>
      </c>
    </row>
    <row r="55" spans="2:10" s="23" customFormat="1" ht="20.100000000000001" customHeight="1" x14ac:dyDescent="0.2">
      <c r="B55" s="71" t="s">
        <v>112</v>
      </c>
      <c r="C55" s="71" t="s">
        <v>26</v>
      </c>
      <c r="D55" s="72">
        <v>0</v>
      </c>
      <c r="E55" s="72">
        <v>0</v>
      </c>
      <c r="F55" s="72">
        <v>0</v>
      </c>
      <c r="G55" s="73">
        <v>72</v>
      </c>
      <c r="H55" s="74">
        <v>4320</v>
      </c>
      <c r="I55" s="74">
        <v>108</v>
      </c>
      <c r="J55" s="76" t="s">
        <v>105</v>
      </c>
    </row>
    <row r="56" spans="2:10" s="23" customFormat="1" ht="20.100000000000001" customHeight="1" x14ac:dyDescent="0.2">
      <c r="B56" s="71" t="s">
        <v>112</v>
      </c>
      <c r="C56" s="71" t="s">
        <v>168</v>
      </c>
      <c r="D56" s="72">
        <v>60</v>
      </c>
      <c r="E56" s="72">
        <v>6000</v>
      </c>
      <c r="F56" s="72">
        <v>60</v>
      </c>
      <c r="G56" s="73">
        <v>80</v>
      </c>
      <c r="H56" s="74">
        <v>8000</v>
      </c>
      <c r="I56" s="74">
        <v>80</v>
      </c>
      <c r="J56" s="76">
        <f t="shared" si="0"/>
        <v>0.33333333333333331</v>
      </c>
    </row>
    <row r="57" spans="2:10" s="23" customFormat="1" ht="20.100000000000001" customHeight="1" x14ac:dyDescent="0.2">
      <c r="B57" s="71" t="s">
        <v>178</v>
      </c>
      <c r="C57" s="71" t="s">
        <v>98</v>
      </c>
      <c r="D57" s="72">
        <v>0</v>
      </c>
      <c r="E57" s="72">
        <v>0</v>
      </c>
      <c r="F57" s="72">
        <v>0</v>
      </c>
      <c r="G57" s="73">
        <v>21</v>
      </c>
      <c r="H57" s="74">
        <v>1176</v>
      </c>
      <c r="I57" s="74">
        <v>22</v>
      </c>
      <c r="J57" s="76" t="s">
        <v>105</v>
      </c>
    </row>
    <row r="58" spans="2:10" s="23" customFormat="1" ht="20.100000000000001" customHeight="1" x14ac:dyDescent="0.2">
      <c r="B58" s="71" t="s">
        <v>113</v>
      </c>
      <c r="C58" s="71" t="s">
        <v>136</v>
      </c>
      <c r="D58" s="72">
        <v>0</v>
      </c>
      <c r="E58" s="72">
        <v>0</v>
      </c>
      <c r="F58" s="72">
        <v>0</v>
      </c>
      <c r="G58" s="73">
        <v>0</v>
      </c>
      <c r="H58" s="74">
        <v>15400</v>
      </c>
      <c r="I58" s="74">
        <v>215</v>
      </c>
      <c r="J58" s="76" t="s">
        <v>105</v>
      </c>
    </row>
    <row r="59" spans="2:10" s="23" customFormat="1" ht="20.100000000000001" customHeight="1" x14ac:dyDescent="0.2">
      <c r="B59" s="71" t="s">
        <v>113</v>
      </c>
      <c r="C59" s="71" t="s">
        <v>98</v>
      </c>
      <c r="D59" s="72">
        <v>146</v>
      </c>
      <c r="E59" s="72">
        <v>9850</v>
      </c>
      <c r="F59" s="72">
        <v>150</v>
      </c>
      <c r="G59" s="73">
        <v>483</v>
      </c>
      <c r="H59" s="74">
        <v>27048</v>
      </c>
      <c r="I59" s="74">
        <v>514</v>
      </c>
      <c r="J59" s="76">
        <f t="shared" si="0"/>
        <v>2.4266666666666667</v>
      </c>
    </row>
    <row r="60" spans="2:10" s="23" customFormat="1" ht="20.100000000000001" customHeight="1" x14ac:dyDescent="0.2">
      <c r="B60" s="71" t="s">
        <v>113</v>
      </c>
      <c r="C60" s="71" t="s">
        <v>102</v>
      </c>
      <c r="D60" s="72">
        <v>167</v>
      </c>
      <c r="E60" s="72">
        <v>12396</v>
      </c>
      <c r="F60" s="72">
        <v>210</v>
      </c>
      <c r="G60" s="73">
        <v>675</v>
      </c>
      <c r="H60" s="74">
        <v>44650</v>
      </c>
      <c r="I60" s="74">
        <v>875</v>
      </c>
      <c r="J60" s="76">
        <f t="shared" si="0"/>
        <v>3.1666666666666665</v>
      </c>
    </row>
    <row r="61" spans="2:10" s="23" customFormat="1" ht="20.100000000000001" customHeight="1" x14ac:dyDescent="0.2">
      <c r="B61" s="71" t="s">
        <v>113</v>
      </c>
      <c r="C61" s="71" t="s">
        <v>133</v>
      </c>
      <c r="D61" s="72">
        <v>0</v>
      </c>
      <c r="E61" s="72">
        <v>4851</v>
      </c>
      <c r="F61" s="72">
        <v>76</v>
      </c>
      <c r="G61" s="73">
        <v>0</v>
      </c>
      <c r="H61" s="74">
        <v>0</v>
      </c>
      <c r="I61" s="74">
        <v>0</v>
      </c>
      <c r="J61" s="76">
        <f t="shared" si="0"/>
        <v>-1</v>
      </c>
    </row>
    <row r="62" spans="2:10" s="23" customFormat="1" ht="20.100000000000001" customHeight="1" x14ac:dyDescent="0.2">
      <c r="B62" s="71" t="s">
        <v>196</v>
      </c>
      <c r="C62" s="71" t="s">
        <v>18</v>
      </c>
      <c r="D62" s="72">
        <v>0</v>
      </c>
      <c r="E62" s="72">
        <v>0</v>
      </c>
      <c r="F62" s="72">
        <v>0</v>
      </c>
      <c r="G62" s="73">
        <v>540</v>
      </c>
      <c r="H62" s="74">
        <v>540</v>
      </c>
      <c r="I62" s="74">
        <v>810</v>
      </c>
      <c r="J62" s="76" t="s">
        <v>105</v>
      </c>
    </row>
    <row r="63" spans="2:10" s="23" customFormat="1" ht="20.100000000000001" customHeight="1" x14ac:dyDescent="0.2">
      <c r="B63" s="71" t="s">
        <v>130</v>
      </c>
      <c r="C63" s="71" t="s">
        <v>201</v>
      </c>
      <c r="D63" s="72">
        <v>0</v>
      </c>
      <c r="E63" s="72">
        <v>15503</v>
      </c>
      <c r="F63" s="72">
        <v>192</v>
      </c>
      <c r="G63" s="73">
        <v>0</v>
      </c>
      <c r="H63" s="74">
        <v>9577</v>
      </c>
      <c r="I63" s="74">
        <v>125</v>
      </c>
      <c r="J63" s="76">
        <f t="shared" si="0"/>
        <v>-0.34895833333333331</v>
      </c>
    </row>
    <row r="64" spans="2:10" s="23" customFormat="1" ht="20.100000000000001" customHeight="1" x14ac:dyDescent="0.2">
      <c r="B64" s="71" t="s">
        <v>130</v>
      </c>
      <c r="C64" s="71" t="s">
        <v>136</v>
      </c>
      <c r="D64" s="72">
        <v>0</v>
      </c>
      <c r="E64" s="72">
        <v>0</v>
      </c>
      <c r="F64" s="72">
        <v>0</v>
      </c>
      <c r="G64" s="73">
        <v>0</v>
      </c>
      <c r="H64" s="74">
        <v>5775</v>
      </c>
      <c r="I64" s="74">
        <v>81</v>
      </c>
      <c r="J64" s="76" t="s">
        <v>105</v>
      </c>
    </row>
    <row r="65" spans="2:10" s="23" customFormat="1" ht="20.100000000000001" customHeight="1" x14ac:dyDescent="0.2">
      <c r="B65" s="71" t="s">
        <v>130</v>
      </c>
      <c r="C65" s="71" t="s">
        <v>102</v>
      </c>
      <c r="D65" s="72">
        <v>418</v>
      </c>
      <c r="E65" s="72">
        <v>43184</v>
      </c>
      <c r="F65" s="72">
        <v>479</v>
      </c>
      <c r="G65" s="73">
        <v>1513</v>
      </c>
      <c r="H65" s="74">
        <v>162136</v>
      </c>
      <c r="I65" s="74">
        <v>1688</v>
      </c>
      <c r="J65" s="76">
        <f t="shared" si="0"/>
        <v>2.5240083507306887</v>
      </c>
    </row>
    <row r="66" spans="2:10" s="23" customFormat="1" ht="20.100000000000001" customHeight="1" x14ac:dyDescent="0.2">
      <c r="B66" s="71" t="s">
        <v>130</v>
      </c>
      <c r="C66" s="71" t="s">
        <v>133</v>
      </c>
      <c r="D66" s="72">
        <v>0</v>
      </c>
      <c r="E66" s="72">
        <v>3997</v>
      </c>
      <c r="F66" s="72">
        <v>54</v>
      </c>
      <c r="G66" s="73">
        <v>0</v>
      </c>
      <c r="H66" s="74">
        <v>7763</v>
      </c>
      <c r="I66" s="74">
        <v>104</v>
      </c>
      <c r="J66" s="76">
        <f t="shared" si="0"/>
        <v>0.92592592592592593</v>
      </c>
    </row>
    <row r="67" spans="2:10" s="23" customFormat="1" ht="20.100000000000001" customHeight="1" x14ac:dyDescent="0.2">
      <c r="B67" s="71" t="s">
        <v>114</v>
      </c>
      <c r="C67" s="71" t="s">
        <v>165</v>
      </c>
      <c r="D67" s="72">
        <v>2420</v>
      </c>
      <c r="E67" s="72">
        <v>12660</v>
      </c>
      <c r="F67" s="72">
        <v>3260</v>
      </c>
      <c r="G67" s="73">
        <v>0</v>
      </c>
      <c r="H67" s="74">
        <v>0</v>
      </c>
      <c r="I67" s="74">
        <v>0</v>
      </c>
      <c r="J67" s="76">
        <f t="shared" si="0"/>
        <v>-1</v>
      </c>
    </row>
    <row r="68" spans="2:10" s="23" customFormat="1" ht="20.100000000000001" customHeight="1" x14ac:dyDescent="0.2">
      <c r="B68" s="71" t="s">
        <v>114</v>
      </c>
      <c r="C68" s="71" t="s">
        <v>98</v>
      </c>
      <c r="D68" s="72">
        <v>3165</v>
      </c>
      <c r="E68" s="72">
        <v>212082</v>
      </c>
      <c r="F68" s="72">
        <v>3227</v>
      </c>
      <c r="G68" s="73">
        <v>3637</v>
      </c>
      <c r="H68" s="74">
        <v>256013</v>
      </c>
      <c r="I68" s="74">
        <v>3622</v>
      </c>
      <c r="J68" s="76">
        <f t="shared" si="0"/>
        <v>0.12240471025720484</v>
      </c>
    </row>
    <row r="69" spans="2:10" s="23" customFormat="1" ht="20.100000000000001" customHeight="1" x14ac:dyDescent="0.2">
      <c r="B69" s="71" t="s">
        <v>114</v>
      </c>
      <c r="C69" s="71" t="s">
        <v>102</v>
      </c>
      <c r="D69" s="72">
        <v>7544</v>
      </c>
      <c r="E69" s="72">
        <v>681615</v>
      </c>
      <c r="F69" s="72">
        <v>8994</v>
      </c>
      <c r="G69" s="73">
        <v>9339</v>
      </c>
      <c r="H69" s="74">
        <v>835458</v>
      </c>
      <c r="I69" s="74">
        <v>11323</v>
      </c>
      <c r="J69" s="76">
        <f t="shared" si="0"/>
        <v>0.25895041138536801</v>
      </c>
    </row>
    <row r="70" spans="2:10" s="23" customFormat="1" ht="20.100000000000001" customHeight="1" x14ac:dyDescent="0.2">
      <c r="B70" s="71" t="s">
        <v>114</v>
      </c>
      <c r="C70" s="71" t="s">
        <v>223</v>
      </c>
      <c r="D70" s="72">
        <v>220</v>
      </c>
      <c r="E70" s="72">
        <v>880</v>
      </c>
      <c r="F70" s="72">
        <v>212</v>
      </c>
      <c r="G70" s="73">
        <v>0</v>
      </c>
      <c r="H70" s="74">
        <v>0</v>
      </c>
      <c r="I70" s="74">
        <v>0</v>
      </c>
      <c r="J70" s="76">
        <f t="shared" si="0"/>
        <v>-1</v>
      </c>
    </row>
    <row r="71" spans="2:10" s="23" customFormat="1" ht="20.100000000000001" customHeight="1" x14ac:dyDescent="0.2">
      <c r="B71" s="71" t="s">
        <v>114</v>
      </c>
      <c r="C71" s="71" t="s">
        <v>242</v>
      </c>
      <c r="D71" s="72">
        <v>0</v>
      </c>
      <c r="E71" s="72">
        <v>0</v>
      </c>
      <c r="F71" s="72">
        <v>0</v>
      </c>
      <c r="G71" s="73">
        <v>240</v>
      </c>
      <c r="H71" s="74">
        <v>960</v>
      </c>
      <c r="I71" s="74">
        <v>295</v>
      </c>
      <c r="J71" s="76" t="s">
        <v>105</v>
      </c>
    </row>
    <row r="72" spans="2:10" s="23" customFormat="1" ht="20.100000000000001" customHeight="1" x14ac:dyDescent="0.2">
      <c r="B72" s="71" t="s">
        <v>114</v>
      </c>
      <c r="C72" s="71" t="s">
        <v>168</v>
      </c>
      <c r="D72" s="72">
        <v>60</v>
      </c>
      <c r="E72" s="72">
        <v>6000</v>
      </c>
      <c r="F72" s="72">
        <v>60</v>
      </c>
      <c r="G72" s="73">
        <v>80</v>
      </c>
      <c r="H72" s="74">
        <v>8000</v>
      </c>
      <c r="I72" s="74">
        <v>80</v>
      </c>
      <c r="J72" s="76">
        <f t="shared" si="0"/>
        <v>0.33333333333333331</v>
      </c>
    </row>
    <row r="73" spans="2:10" s="23" customFormat="1" ht="20.100000000000001" customHeight="1" x14ac:dyDescent="0.2">
      <c r="B73" s="71" t="s">
        <v>115</v>
      </c>
      <c r="C73" s="71" t="s">
        <v>98</v>
      </c>
      <c r="D73" s="72">
        <v>483</v>
      </c>
      <c r="E73" s="72">
        <v>24997</v>
      </c>
      <c r="F73" s="72">
        <v>478</v>
      </c>
      <c r="G73" s="73">
        <v>293</v>
      </c>
      <c r="H73" s="74">
        <v>16408</v>
      </c>
      <c r="I73" s="74">
        <v>312</v>
      </c>
      <c r="J73" s="76">
        <f t="shared" si="0"/>
        <v>-0.34728033472803349</v>
      </c>
    </row>
    <row r="74" spans="2:10" s="23" customFormat="1" ht="20.100000000000001" customHeight="1" x14ac:dyDescent="0.2">
      <c r="B74" s="71" t="s">
        <v>115</v>
      </c>
      <c r="C74" s="71" t="s">
        <v>102</v>
      </c>
      <c r="D74" s="72">
        <v>120</v>
      </c>
      <c r="E74" s="72">
        <v>13440</v>
      </c>
      <c r="F74" s="72">
        <v>143</v>
      </c>
      <c r="G74" s="73">
        <v>180</v>
      </c>
      <c r="H74" s="74">
        <v>20160</v>
      </c>
      <c r="I74" s="74">
        <v>206</v>
      </c>
      <c r="J74" s="76">
        <f t="shared" si="0"/>
        <v>0.44055944055944057</v>
      </c>
    </row>
    <row r="75" spans="2:10" s="23" customFormat="1" ht="20.100000000000001" customHeight="1" x14ac:dyDescent="0.2">
      <c r="B75" s="71" t="s">
        <v>116</v>
      </c>
      <c r="C75" s="71" t="s">
        <v>165</v>
      </c>
      <c r="D75" s="72">
        <v>300</v>
      </c>
      <c r="E75" s="72">
        <v>5420</v>
      </c>
      <c r="F75" s="72">
        <v>402</v>
      </c>
      <c r="G75" s="73">
        <v>0</v>
      </c>
      <c r="H75" s="74">
        <v>0</v>
      </c>
      <c r="I75" s="74">
        <v>0</v>
      </c>
      <c r="J75" s="76">
        <f t="shared" si="0"/>
        <v>-1</v>
      </c>
    </row>
    <row r="76" spans="2:10" s="23" customFormat="1" ht="20.100000000000001" customHeight="1" x14ac:dyDescent="0.2">
      <c r="B76" s="71" t="s">
        <v>116</v>
      </c>
      <c r="C76" s="71" t="s">
        <v>98</v>
      </c>
      <c r="D76" s="72">
        <v>1880</v>
      </c>
      <c r="E76" s="72">
        <v>107228</v>
      </c>
      <c r="F76" s="72">
        <v>1969</v>
      </c>
      <c r="G76" s="73">
        <v>1835</v>
      </c>
      <c r="H76" s="74">
        <v>105703</v>
      </c>
      <c r="I76" s="74">
        <v>1931</v>
      </c>
      <c r="J76" s="76">
        <f t="shared" si="0"/>
        <v>-1.9299136617572373E-2</v>
      </c>
    </row>
    <row r="77" spans="2:10" s="23" customFormat="1" ht="20.100000000000001" customHeight="1" x14ac:dyDescent="0.2">
      <c r="B77" s="71" t="s">
        <v>116</v>
      </c>
      <c r="C77" s="71" t="s">
        <v>102</v>
      </c>
      <c r="D77" s="72">
        <v>1362</v>
      </c>
      <c r="E77" s="72">
        <v>95378</v>
      </c>
      <c r="F77" s="72">
        <v>1582</v>
      </c>
      <c r="G77" s="73">
        <v>2043</v>
      </c>
      <c r="H77" s="74">
        <v>143071</v>
      </c>
      <c r="I77" s="74">
        <v>2410</v>
      </c>
      <c r="J77" s="76">
        <f t="shared" si="0"/>
        <v>0.52338811630847026</v>
      </c>
    </row>
    <row r="78" spans="2:10" s="23" customFormat="1" ht="20.100000000000001" customHeight="1" x14ac:dyDescent="0.2">
      <c r="B78" s="71" t="s">
        <v>116</v>
      </c>
      <c r="C78" s="71" t="s">
        <v>133</v>
      </c>
      <c r="D78" s="72">
        <v>0</v>
      </c>
      <c r="E78" s="72">
        <v>2004</v>
      </c>
      <c r="F78" s="72">
        <v>24</v>
      </c>
      <c r="G78" s="73">
        <v>0</v>
      </c>
      <c r="H78" s="74">
        <v>0</v>
      </c>
      <c r="I78" s="74">
        <v>0</v>
      </c>
      <c r="J78" s="76">
        <f t="shared" si="0"/>
        <v>-1</v>
      </c>
    </row>
    <row r="79" spans="2:10" s="23" customFormat="1" ht="20.100000000000001" customHeight="1" x14ac:dyDescent="0.2">
      <c r="B79" s="71" t="s">
        <v>117</v>
      </c>
      <c r="C79" s="71" t="s">
        <v>165</v>
      </c>
      <c r="D79" s="72">
        <v>140</v>
      </c>
      <c r="E79" s="72">
        <v>4203</v>
      </c>
      <c r="F79" s="72">
        <v>187</v>
      </c>
      <c r="G79" s="73">
        <v>0</v>
      </c>
      <c r="H79" s="74">
        <v>0</v>
      </c>
      <c r="I79" s="74">
        <v>0</v>
      </c>
      <c r="J79" s="76">
        <f t="shared" si="0"/>
        <v>-1</v>
      </c>
    </row>
    <row r="80" spans="2:10" s="23" customFormat="1" ht="20.100000000000001" customHeight="1" x14ac:dyDescent="0.2">
      <c r="B80" s="71" t="s">
        <v>117</v>
      </c>
      <c r="C80" s="71" t="s">
        <v>98</v>
      </c>
      <c r="D80" s="72">
        <v>20</v>
      </c>
      <c r="E80" s="72">
        <v>1372</v>
      </c>
      <c r="F80" s="72">
        <v>19</v>
      </c>
      <c r="G80" s="73">
        <v>0</v>
      </c>
      <c r="H80" s="74">
        <v>0</v>
      </c>
      <c r="I80" s="74">
        <v>0</v>
      </c>
      <c r="J80" s="76">
        <f t="shared" si="0"/>
        <v>-1</v>
      </c>
    </row>
    <row r="81" spans="2:10" s="23" customFormat="1" ht="20.100000000000001" customHeight="1" x14ac:dyDescent="0.2">
      <c r="B81" s="71" t="s">
        <v>117</v>
      </c>
      <c r="C81" s="71" t="s">
        <v>102</v>
      </c>
      <c r="D81" s="72">
        <v>63</v>
      </c>
      <c r="E81" s="72">
        <v>4725</v>
      </c>
      <c r="F81" s="72">
        <v>61</v>
      </c>
      <c r="G81" s="73">
        <v>63</v>
      </c>
      <c r="H81" s="74">
        <v>4725</v>
      </c>
      <c r="I81" s="74">
        <v>61</v>
      </c>
      <c r="J81" s="76">
        <f t="shared" si="0"/>
        <v>0</v>
      </c>
    </row>
    <row r="82" spans="2:10" s="23" customFormat="1" ht="20.100000000000001" customHeight="1" x14ac:dyDescent="0.2">
      <c r="B82" s="71" t="s">
        <v>118</v>
      </c>
      <c r="C82" s="71" t="s">
        <v>240</v>
      </c>
      <c r="D82" s="72">
        <v>270</v>
      </c>
      <c r="E82" s="72">
        <v>17015</v>
      </c>
      <c r="F82" s="72">
        <v>418</v>
      </c>
      <c r="G82" s="73">
        <v>0</v>
      </c>
      <c r="H82" s="74">
        <v>0</v>
      </c>
      <c r="I82" s="74">
        <v>0</v>
      </c>
      <c r="J82" s="76">
        <f t="shared" si="0"/>
        <v>-1</v>
      </c>
    </row>
    <row r="83" spans="2:10" s="23" customFormat="1" ht="20.100000000000001" customHeight="1" x14ac:dyDescent="0.2">
      <c r="B83" s="71" t="s">
        <v>118</v>
      </c>
      <c r="C83" s="71" t="s">
        <v>247</v>
      </c>
      <c r="D83" s="72">
        <v>0</v>
      </c>
      <c r="E83" s="72">
        <v>265</v>
      </c>
      <c r="F83" s="72">
        <v>6</v>
      </c>
      <c r="G83" s="73">
        <v>0</v>
      </c>
      <c r="H83" s="74">
        <v>0</v>
      </c>
      <c r="I83" s="74">
        <v>0</v>
      </c>
      <c r="J83" s="76">
        <f t="shared" ref="J83:J146" si="1">(+I83-F83)/F83</f>
        <v>-1</v>
      </c>
    </row>
    <row r="84" spans="2:10" s="23" customFormat="1" ht="20.100000000000001" customHeight="1" x14ac:dyDescent="0.2">
      <c r="B84" s="71" t="s">
        <v>118</v>
      </c>
      <c r="C84" s="71" t="s">
        <v>98</v>
      </c>
      <c r="D84" s="72">
        <v>471</v>
      </c>
      <c r="E84" s="72">
        <v>26376</v>
      </c>
      <c r="F84" s="72">
        <v>501</v>
      </c>
      <c r="G84" s="73">
        <v>399</v>
      </c>
      <c r="H84" s="74">
        <v>22344</v>
      </c>
      <c r="I84" s="74">
        <v>425</v>
      </c>
      <c r="J84" s="76">
        <f t="shared" si="1"/>
        <v>-0.15169660678642716</v>
      </c>
    </row>
    <row r="85" spans="2:10" s="23" customFormat="1" ht="20.100000000000001" customHeight="1" x14ac:dyDescent="0.2">
      <c r="B85" s="71" t="s">
        <v>118</v>
      </c>
      <c r="C85" s="71" t="s">
        <v>102</v>
      </c>
      <c r="D85" s="72">
        <v>1789</v>
      </c>
      <c r="E85" s="72">
        <v>124082</v>
      </c>
      <c r="F85" s="72">
        <v>2250</v>
      </c>
      <c r="G85" s="73">
        <v>2623</v>
      </c>
      <c r="H85" s="74">
        <v>190881</v>
      </c>
      <c r="I85" s="74">
        <v>3250</v>
      </c>
      <c r="J85" s="76">
        <f t="shared" si="1"/>
        <v>0.44444444444444442</v>
      </c>
    </row>
    <row r="86" spans="2:10" s="23" customFormat="1" ht="20.100000000000001" customHeight="1" x14ac:dyDescent="0.2">
      <c r="B86" s="71" t="s">
        <v>118</v>
      </c>
      <c r="C86" s="71" t="s">
        <v>133</v>
      </c>
      <c r="D86" s="72">
        <v>0</v>
      </c>
      <c r="E86" s="72">
        <v>5302</v>
      </c>
      <c r="F86" s="72">
        <v>84</v>
      </c>
      <c r="G86" s="73">
        <v>0</v>
      </c>
      <c r="H86" s="74">
        <v>0</v>
      </c>
      <c r="I86" s="74">
        <v>0</v>
      </c>
      <c r="J86" s="76">
        <f t="shared" si="1"/>
        <v>-1</v>
      </c>
    </row>
    <row r="87" spans="2:10" s="23" customFormat="1" ht="20.100000000000001" customHeight="1" x14ac:dyDescent="0.2">
      <c r="B87" s="71" t="s">
        <v>134</v>
      </c>
      <c r="C87" s="71" t="s">
        <v>201</v>
      </c>
      <c r="D87" s="72">
        <v>0</v>
      </c>
      <c r="E87" s="72">
        <v>8031</v>
      </c>
      <c r="F87" s="72">
        <v>100</v>
      </c>
      <c r="G87" s="73">
        <v>0</v>
      </c>
      <c r="H87" s="74">
        <v>9531</v>
      </c>
      <c r="I87" s="74">
        <v>124</v>
      </c>
      <c r="J87" s="76">
        <f t="shared" si="1"/>
        <v>0.24</v>
      </c>
    </row>
    <row r="88" spans="2:10" s="23" customFormat="1" ht="20.100000000000001" customHeight="1" x14ac:dyDescent="0.2">
      <c r="B88" s="71" t="s">
        <v>134</v>
      </c>
      <c r="C88" s="71" t="s">
        <v>165</v>
      </c>
      <c r="D88" s="72">
        <v>80</v>
      </c>
      <c r="E88" s="72">
        <v>3920</v>
      </c>
      <c r="F88" s="72">
        <v>105</v>
      </c>
      <c r="G88" s="73">
        <v>0</v>
      </c>
      <c r="H88" s="74">
        <v>0</v>
      </c>
      <c r="I88" s="74">
        <v>0</v>
      </c>
      <c r="J88" s="76">
        <f t="shared" si="1"/>
        <v>-1</v>
      </c>
    </row>
    <row r="89" spans="2:10" s="23" customFormat="1" ht="20.100000000000001" customHeight="1" x14ac:dyDescent="0.2">
      <c r="B89" s="71" t="s">
        <v>134</v>
      </c>
      <c r="C89" s="71" t="s">
        <v>136</v>
      </c>
      <c r="D89" s="72">
        <v>0</v>
      </c>
      <c r="E89" s="72">
        <v>7700</v>
      </c>
      <c r="F89" s="72">
        <v>108</v>
      </c>
      <c r="G89" s="73">
        <v>0</v>
      </c>
      <c r="H89" s="74">
        <v>63467</v>
      </c>
      <c r="I89" s="74">
        <v>882</v>
      </c>
      <c r="J89" s="76">
        <f t="shared" si="1"/>
        <v>7.166666666666667</v>
      </c>
    </row>
    <row r="90" spans="2:10" s="23" customFormat="1" ht="20.100000000000001" customHeight="1" x14ac:dyDescent="0.2">
      <c r="B90" s="71" t="s">
        <v>134</v>
      </c>
      <c r="C90" s="71" t="s">
        <v>102</v>
      </c>
      <c r="D90" s="72">
        <v>10287</v>
      </c>
      <c r="E90" s="72">
        <v>881292</v>
      </c>
      <c r="F90" s="72">
        <v>13008</v>
      </c>
      <c r="G90" s="73">
        <v>12402</v>
      </c>
      <c r="H90" s="74">
        <v>1086558</v>
      </c>
      <c r="I90" s="74">
        <v>15160</v>
      </c>
      <c r="J90" s="76">
        <f t="shared" si="1"/>
        <v>0.16543665436654367</v>
      </c>
    </row>
    <row r="91" spans="2:10" s="23" customFormat="1" ht="20.100000000000001" customHeight="1" x14ac:dyDescent="0.2">
      <c r="B91" s="71" t="s">
        <v>134</v>
      </c>
      <c r="C91" s="71" t="s">
        <v>133</v>
      </c>
      <c r="D91" s="72">
        <v>0</v>
      </c>
      <c r="E91" s="72">
        <v>11612</v>
      </c>
      <c r="F91" s="72">
        <v>157</v>
      </c>
      <c r="G91" s="73">
        <v>0</v>
      </c>
      <c r="H91" s="74">
        <v>25937</v>
      </c>
      <c r="I91" s="74">
        <v>327</v>
      </c>
      <c r="J91" s="76">
        <f t="shared" si="1"/>
        <v>1.0828025477707006</v>
      </c>
    </row>
    <row r="92" spans="2:10" s="23" customFormat="1" ht="20.100000000000001" customHeight="1" x14ac:dyDescent="0.2">
      <c r="B92" s="71" t="s">
        <v>134</v>
      </c>
      <c r="C92" s="71" t="s">
        <v>168</v>
      </c>
      <c r="D92" s="72">
        <v>20</v>
      </c>
      <c r="E92" s="72">
        <v>2000</v>
      </c>
      <c r="F92" s="72">
        <v>20</v>
      </c>
      <c r="G92" s="73">
        <v>100</v>
      </c>
      <c r="H92" s="74">
        <v>6120</v>
      </c>
      <c r="I92" s="74">
        <v>105</v>
      </c>
      <c r="J92" s="76">
        <f t="shared" si="1"/>
        <v>4.25</v>
      </c>
    </row>
    <row r="93" spans="2:10" s="23" customFormat="1" ht="20.100000000000001" customHeight="1" x14ac:dyDescent="0.2">
      <c r="B93" s="71" t="s">
        <v>227</v>
      </c>
      <c r="C93" s="71" t="s">
        <v>201</v>
      </c>
      <c r="D93" s="72">
        <v>0</v>
      </c>
      <c r="E93" s="72">
        <v>2030</v>
      </c>
      <c r="F93" s="72">
        <v>25</v>
      </c>
      <c r="G93" s="73">
        <v>0</v>
      </c>
      <c r="H93" s="74">
        <v>9113</v>
      </c>
      <c r="I93" s="74">
        <v>118</v>
      </c>
      <c r="J93" s="76">
        <f t="shared" si="1"/>
        <v>3.72</v>
      </c>
    </row>
    <row r="94" spans="2:10" s="23" customFormat="1" ht="20.100000000000001" customHeight="1" x14ac:dyDescent="0.2">
      <c r="B94" s="71" t="s">
        <v>227</v>
      </c>
      <c r="C94" s="71" t="s">
        <v>136</v>
      </c>
      <c r="D94" s="72">
        <v>0</v>
      </c>
      <c r="E94" s="72">
        <v>7200</v>
      </c>
      <c r="F94" s="72">
        <v>101</v>
      </c>
      <c r="G94" s="73">
        <v>0</v>
      </c>
      <c r="H94" s="74">
        <v>1800</v>
      </c>
      <c r="I94" s="74">
        <v>25</v>
      </c>
      <c r="J94" s="76">
        <f t="shared" si="1"/>
        <v>-0.75247524752475248</v>
      </c>
    </row>
    <row r="95" spans="2:10" s="23" customFormat="1" ht="20.100000000000001" customHeight="1" x14ac:dyDescent="0.2">
      <c r="B95" s="71" t="s">
        <v>227</v>
      </c>
      <c r="C95" s="71" t="s">
        <v>133</v>
      </c>
      <c r="D95" s="72">
        <v>0</v>
      </c>
      <c r="E95" s="72">
        <v>9286</v>
      </c>
      <c r="F95" s="72">
        <v>123</v>
      </c>
      <c r="G95" s="73">
        <v>0</v>
      </c>
      <c r="H95" s="74">
        <v>5700</v>
      </c>
      <c r="I95" s="74">
        <v>70</v>
      </c>
      <c r="J95" s="76">
        <f t="shared" si="1"/>
        <v>-0.43089430894308944</v>
      </c>
    </row>
    <row r="96" spans="2:10" s="23" customFormat="1" ht="20.100000000000001" customHeight="1" x14ac:dyDescent="0.2">
      <c r="B96" s="71" t="s">
        <v>244</v>
      </c>
      <c r="C96" s="71" t="s">
        <v>133</v>
      </c>
      <c r="D96" s="72">
        <v>0</v>
      </c>
      <c r="E96" s="72">
        <v>5304</v>
      </c>
      <c r="F96" s="72">
        <v>84</v>
      </c>
      <c r="G96" s="73">
        <v>0</v>
      </c>
      <c r="H96" s="74">
        <v>0</v>
      </c>
      <c r="I96" s="74">
        <v>0</v>
      </c>
      <c r="J96" s="76">
        <f t="shared" si="1"/>
        <v>-1</v>
      </c>
    </row>
    <row r="97" spans="2:10" s="23" customFormat="1" ht="20.100000000000001" customHeight="1" x14ac:dyDescent="0.2">
      <c r="B97" s="71" t="s">
        <v>202</v>
      </c>
      <c r="C97" s="71" t="s">
        <v>102</v>
      </c>
      <c r="D97" s="72">
        <v>0</v>
      </c>
      <c r="E97" s="72">
        <v>0</v>
      </c>
      <c r="F97" s="72">
        <v>0</v>
      </c>
      <c r="G97" s="73">
        <v>21</v>
      </c>
      <c r="H97" s="74">
        <v>2205</v>
      </c>
      <c r="I97" s="74">
        <v>22</v>
      </c>
      <c r="J97" s="76" t="s">
        <v>105</v>
      </c>
    </row>
    <row r="98" spans="2:10" s="23" customFormat="1" ht="20.100000000000001" customHeight="1" x14ac:dyDescent="0.2">
      <c r="B98" s="71" t="s">
        <v>119</v>
      </c>
      <c r="C98" s="71" t="s">
        <v>98</v>
      </c>
      <c r="D98" s="72">
        <v>0</v>
      </c>
      <c r="E98" s="72">
        <v>0</v>
      </c>
      <c r="F98" s="72">
        <v>0</v>
      </c>
      <c r="G98" s="73">
        <v>42</v>
      </c>
      <c r="H98" s="74">
        <v>2352</v>
      </c>
      <c r="I98" s="74">
        <v>45</v>
      </c>
      <c r="J98" s="76" t="s">
        <v>105</v>
      </c>
    </row>
    <row r="99" spans="2:10" s="23" customFormat="1" ht="20.100000000000001" customHeight="1" x14ac:dyDescent="0.2">
      <c r="B99" s="71" t="s">
        <v>119</v>
      </c>
      <c r="C99" s="71" t="s">
        <v>102</v>
      </c>
      <c r="D99" s="72">
        <v>146</v>
      </c>
      <c r="E99" s="72">
        <v>15630</v>
      </c>
      <c r="F99" s="72">
        <v>168</v>
      </c>
      <c r="G99" s="73">
        <v>185</v>
      </c>
      <c r="H99" s="74">
        <v>20625</v>
      </c>
      <c r="I99" s="74">
        <v>210</v>
      </c>
      <c r="J99" s="76">
        <f t="shared" si="1"/>
        <v>0.25</v>
      </c>
    </row>
    <row r="100" spans="2:10" s="23" customFormat="1" ht="20.100000000000001" customHeight="1" x14ac:dyDescent="0.2">
      <c r="B100" s="71" t="s">
        <v>120</v>
      </c>
      <c r="C100" s="71" t="s">
        <v>102</v>
      </c>
      <c r="D100" s="72">
        <v>203</v>
      </c>
      <c r="E100" s="72">
        <v>20466</v>
      </c>
      <c r="F100" s="72">
        <v>247</v>
      </c>
      <c r="G100" s="73">
        <v>103</v>
      </c>
      <c r="H100" s="74">
        <v>9910</v>
      </c>
      <c r="I100" s="74">
        <v>114</v>
      </c>
      <c r="J100" s="76">
        <f t="shared" si="1"/>
        <v>-0.53846153846153844</v>
      </c>
    </row>
    <row r="101" spans="2:10" s="23" customFormat="1" ht="20.100000000000001" customHeight="1" x14ac:dyDescent="0.2">
      <c r="B101" s="71" t="s">
        <v>120</v>
      </c>
      <c r="C101" s="71" t="s">
        <v>133</v>
      </c>
      <c r="D101" s="72">
        <v>0</v>
      </c>
      <c r="E101" s="72">
        <v>7196</v>
      </c>
      <c r="F101" s="72">
        <v>110</v>
      </c>
      <c r="G101" s="73">
        <v>0</v>
      </c>
      <c r="H101" s="74">
        <v>0</v>
      </c>
      <c r="I101" s="74">
        <v>0</v>
      </c>
      <c r="J101" s="76">
        <f t="shared" si="1"/>
        <v>-1</v>
      </c>
    </row>
    <row r="102" spans="2:10" s="23" customFormat="1" ht="20.100000000000001" customHeight="1" x14ac:dyDescent="0.2">
      <c r="B102" s="71" t="s">
        <v>175</v>
      </c>
      <c r="C102" s="71" t="s">
        <v>102</v>
      </c>
      <c r="D102" s="72">
        <v>0</v>
      </c>
      <c r="E102" s="72">
        <v>0</v>
      </c>
      <c r="F102" s="72">
        <v>0</v>
      </c>
      <c r="G102" s="73">
        <v>21</v>
      </c>
      <c r="H102" s="74">
        <v>1953</v>
      </c>
      <c r="I102" s="74">
        <v>24</v>
      </c>
      <c r="J102" s="76" t="s">
        <v>105</v>
      </c>
    </row>
    <row r="103" spans="2:10" s="23" customFormat="1" ht="20.100000000000001" customHeight="1" x14ac:dyDescent="0.2">
      <c r="B103" s="71" t="s">
        <v>121</v>
      </c>
      <c r="C103" s="71" t="s">
        <v>102</v>
      </c>
      <c r="D103" s="72">
        <v>273</v>
      </c>
      <c r="E103" s="72">
        <v>30316</v>
      </c>
      <c r="F103" s="72">
        <v>315</v>
      </c>
      <c r="G103" s="73">
        <v>672</v>
      </c>
      <c r="H103" s="74">
        <v>74347</v>
      </c>
      <c r="I103" s="74">
        <v>779</v>
      </c>
      <c r="J103" s="76">
        <f t="shared" si="1"/>
        <v>1.4730158730158731</v>
      </c>
    </row>
    <row r="104" spans="2:10" s="23" customFormat="1" ht="20.100000000000001" customHeight="1" x14ac:dyDescent="0.2">
      <c r="B104" s="71" t="s">
        <v>121</v>
      </c>
      <c r="C104" s="71" t="s">
        <v>18</v>
      </c>
      <c r="D104" s="72">
        <v>0</v>
      </c>
      <c r="E104" s="72">
        <v>6120</v>
      </c>
      <c r="F104" s="72">
        <v>156</v>
      </c>
      <c r="G104" s="73">
        <v>0</v>
      </c>
      <c r="H104" s="74">
        <v>0</v>
      </c>
      <c r="I104" s="74">
        <v>0</v>
      </c>
      <c r="J104" s="76">
        <f t="shared" si="1"/>
        <v>-1</v>
      </c>
    </row>
    <row r="105" spans="2:10" s="23" customFormat="1" ht="20.100000000000001" customHeight="1" x14ac:dyDescent="0.2">
      <c r="B105" s="71" t="s">
        <v>228</v>
      </c>
      <c r="C105" s="71" t="s">
        <v>195</v>
      </c>
      <c r="D105" s="72">
        <v>0</v>
      </c>
      <c r="E105" s="72">
        <v>0</v>
      </c>
      <c r="F105" s="72">
        <v>0</v>
      </c>
      <c r="G105" s="73">
        <v>0</v>
      </c>
      <c r="H105" s="74">
        <v>1</v>
      </c>
      <c r="I105" s="74">
        <v>2</v>
      </c>
      <c r="J105" s="76" t="s">
        <v>105</v>
      </c>
    </row>
    <row r="106" spans="2:10" s="23" customFormat="1" ht="20.100000000000001" customHeight="1" x14ac:dyDescent="0.2">
      <c r="B106" s="71" t="s">
        <v>228</v>
      </c>
      <c r="C106" s="71" t="s">
        <v>102</v>
      </c>
      <c r="D106" s="72">
        <v>189</v>
      </c>
      <c r="E106" s="72">
        <v>11340</v>
      </c>
      <c r="F106" s="72">
        <v>232</v>
      </c>
      <c r="G106" s="73">
        <v>0</v>
      </c>
      <c r="H106" s="74">
        <v>0</v>
      </c>
      <c r="I106" s="74">
        <v>0</v>
      </c>
      <c r="J106" s="76">
        <f t="shared" si="1"/>
        <v>-1</v>
      </c>
    </row>
    <row r="107" spans="2:10" s="23" customFormat="1" ht="20.100000000000001" customHeight="1" x14ac:dyDescent="0.2">
      <c r="B107" s="71" t="s">
        <v>249</v>
      </c>
      <c r="C107" s="71" t="s">
        <v>204</v>
      </c>
      <c r="D107" s="72">
        <v>558</v>
      </c>
      <c r="E107" s="72">
        <v>558</v>
      </c>
      <c r="F107" s="72">
        <v>837</v>
      </c>
      <c r="G107" s="73">
        <v>0</v>
      </c>
      <c r="H107" s="74">
        <v>0</v>
      </c>
      <c r="I107" s="74">
        <v>0</v>
      </c>
      <c r="J107" s="76">
        <f t="shared" si="1"/>
        <v>-1</v>
      </c>
    </row>
    <row r="108" spans="2:10" s="23" customFormat="1" ht="20.100000000000001" customHeight="1" x14ac:dyDescent="0.2">
      <c r="B108" s="71" t="s">
        <v>122</v>
      </c>
      <c r="C108" s="71" t="s">
        <v>165</v>
      </c>
      <c r="D108" s="72">
        <v>20</v>
      </c>
      <c r="E108" s="72">
        <v>40</v>
      </c>
      <c r="F108" s="72">
        <v>27</v>
      </c>
      <c r="G108" s="73">
        <v>99</v>
      </c>
      <c r="H108" s="74">
        <v>99</v>
      </c>
      <c r="I108" s="74">
        <v>134</v>
      </c>
      <c r="J108" s="76">
        <f t="shared" si="1"/>
        <v>3.9629629629629628</v>
      </c>
    </row>
    <row r="109" spans="2:10" s="23" customFormat="1" ht="20.100000000000001" customHeight="1" x14ac:dyDescent="0.2">
      <c r="B109" s="71" t="s">
        <v>122</v>
      </c>
      <c r="C109" s="71" t="s">
        <v>98</v>
      </c>
      <c r="D109" s="72">
        <v>798</v>
      </c>
      <c r="E109" s="72">
        <v>44681</v>
      </c>
      <c r="F109" s="72">
        <v>849</v>
      </c>
      <c r="G109" s="73">
        <v>777</v>
      </c>
      <c r="H109" s="74">
        <v>43512</v>
      </c>
      <c r="I109" s="74">
        <v>827</v>
      </c>
      <c r="J109" s="76">
        <f t="shared" si="1"/>
        <v>-2.591283863368669E-2</v>
      </c>
    </row>
    <row r="110" spans="2:10" s="23" customFormat="1" ht="20.100000000000001" customHeight="1" x14ac:dyDescent="0.2">
      <c r="B110" s="71" t="s">
        <v>29</v>
      </c>
      <c r="C110" s="71" t="s">
        <v>27</v>
      </c>
      <c r="D110" s="72">
        <v>1368</v>
      </c>
      <c r="E110" s="72">
        <v>82080</v>
      </c>
      <c r="F110" s="72">
        <v>2060</v>
      </c>
      <c r="G110" s="73">
        <v>1365</v>
      </c>
      <c r="H110" s="74">
        <v>81900</v>
      </c>
      <c r="I110" s="74">
        <v>2056</v>
      </c>
      <c r="J110" s="76">
        <f t="shared" si="1"/>
        <v>-1.9417475728155339E-3</v>
      </c>
    </row>
    <row r="111" spans="2:10" s="23" customFormat="1" ht="20.100000000000001" customHeight="1" x14ac:dyDescent="0.2">
      <c r="B111" s="71" t="s">
        <v>123</v>
      </c>
      <c r="C111" s="71" t="s">
        <v>136</v>
      </c>
      <c r="D111" s="72">
        <v>0</v>
      </c>
      <c r="E111" s="72">
        <v>0</v>
      </c>
      <c r="F111" s="72">
        <v>0</v>
      </c>
      <c r="G111" s="73">
        <v>0</v>
      </c>
      <c r="H111" s="74">
        <v>9625</v>
      </c>
      <c r="I111" s="74">
        <v>134</v>
      </c>
      <c r="J111" s="76" t="s">
        <v>105</v>
      </c>
    </row>
    <row r="112" spans="2:10" s="23" customFormat="1" ht="20.100000000000001" customHeight="1" x14ac:dyDescent="0.2">
      <c r="B112" s="71" t="s">
        <v>123</v>
      </c>
      <c r="C112" s="71" t="s">
        <v>98</v>
      </c>
      <c r="D112" s="72">
        <v>123</v>
      </c>
      <c r="E112" s="72">
        <v>10128</v>
      </c>
      <c r="F112" s="72">
        <v>121</v>
      </c>
      <c r="G112" s="73">
        <v>42</v>
      </c>
      <c r="H112" s="74">
        <v>2352</v>
      </c>
      <c r="I112" s="74">
        <v>45</v>
      </c>
      <c r="J112" s="76">
        <f t="shared" si="1"/>
        <v>-0.62809917355371903</v>
      </c>
    </row>
    <row r="113" spans="2:10" s="23" customFormat="1" ht="20.100000000000001" customHeight="1" x14ac:dyDescent="0.2">
      <c r="B113" s="71" t="s">
        <v>123</v>
      </c>
      <c r="C113" s="71" t="s">
        <v>102</v>
      </c>
      <c r="D113" s="72">
        <v>412</v>
      </c>
      <c r="E113" s="72">
        <v>39009</v>
      </c>
      <c r="F113" s="72">
        <v>460</v>
      </c>
      <c r="G113" s="73">
        <v>349</v>
      </c>
      <c r="H113" s="74">
        <v>37406</v>
      </c>
      <c r="I113" s="74">
        <v>395</v>
      </c>
      <c r="J113" s="76">
        <f t="shared" si="1"/>
        <v>-0.14130434782608695</v>
      </c>
    </row>
    <row r="114" spans="2:10" s="23" customFormat="1" ht="20.100000000000001" customHeight="1" x14ac:dyDescent="0.2">
      <c r="B114" s="71" t="s">
        <v>124</v>
      </c>
      <c r="C114" s="71" t="s">
        <v>102</v>
      </c>
      <c r="D114" s="72">
        <v>81</v>
      </c>
      <c r="E114" s="72">
        <v>8925</v>
      </c>
      <c r="F114" s="72">
        <v>97</v>
      </c>
      <c r="G114" s="73">
        <v>60</v>
      </c>
      <c r="H114" s="74">
        <v>6720</v>
      </c>
      <c r="I114" s="74">
        <v>71</v>
      </c>
      <c r="J114" s="76">
        <f t="shared" si="1"/>
        <v>-0.26804123711340205</v>
      </c>
    </row>
    <row r="115" spans="2:10" s="23" customFormat="1" ht="20.100000000000001" customHeight="1" x14ac:dyDescent="0.2">
      <c r="B115" s="71" t="s">
        <v>125</v>
      </c>
      <c r="C115" s="71" t="s">
        <v>18</v>
      </c>
      <c r="D115" s="72">
        <v>0</v>
      </c>
      <c r="E115" s="72">
        <v>0</v>
      </c>
      <c r="F115" s="72">
        <v>0</v>
      </c>
      <c r="G115" s="73">
        <v>18</v>
      </c>
      <c r="H115" s="74">
        <v>18</v>
      </c>
      <c r="I115" s="74">
        <v>27</v>
      </c>
      <c r="J115" s="76" t="s">
        <v>105</v>
      </c>
    </row>
    <row r="116" spans="2:10" s="23" customFormat="1" ht="20.100000000000001" customHeight="1" x14ac:dyDescent="0.2">
      <c r="B116" s="71" t="s">
        <v>198</v>
      </c>
      <c r="C116" s="71" t="s">
        <v>18</v>
      </c>
      <c r="D116" s="72">
        <v>0</v>
      </c>
      <c r="E116" s="72">
        <v>0</v>
      </c>
      <c r="F116" s="72">
        <v>0</v>
      </c>
      <c r="G116" s="73">
        <v>54</v>
      </c>
      <c r="H116" s="74">
        <v>54</v>
      </c>
      <c r="I116" s="74">
        <v>81</v>
      </c>
      <c r="J116" s="76" t="s">
        <v>105</v>
      </c>
    </row>
    <row r="117" spans="2:10" s="23" customFormat="1" ht="20.100000000000001" customHeight="1" x14ac:dyDescent="0.2">
      <c r="B117" s="71" t="s">
        <v>199</v>
      </c>
      <c r="C117" s="71" t="s">
        <v>102</v>
      </c>
      <c r="D117" s="72">
        <v>41</v>
      </c>
      <c r="E117" s="72">
        <v>2763</v>
      </c>
      <c r="F117" s="72">
        <v>55</v>
      </c>
      <c r="G117" s="73">
        <v>41</v>
      </c>
      <c r="H117" s="74">
        <v>2763</v>
      </c>
      <c r="I117" s="74">
        <v>55</v>
      </c>
      <c r="J117" s="76">
        <f t="shared" si="1"/>
        <v>0</v>
      </c>
    </row>
    <row r="118" spans="2:10" s="23" customFormat="1" ht="20.100000000000001" customHeight="1" x14ac:dyDescent="0.2">
      <c r="B118" s="71" t="s">
        <v>199</v>
      </c>
      <c r="C118" s="71" t="s">
        <v>133</v>
      </c>
      <c r="D118" s="72">
        <v>0</v>
      </c>
      <c r="E118" s="72">
        <v>1692</v>
      </c>
      <c r="F118" s="72">
        <v>27</v>
      </c>
      <c r="G118" s="73">
        <v>0</v>
      </c>
      <c r="H118" s="74">
        <v>0</v>
      </c>
      <c r="I118" s="74">
        <v>0</v>
      </c>
      <c r="J118" s="76">
        <f t="shared" si="1"/>
        <v>-1</v>
      </c>
    </row>
    <row r="119" spans="2:10" s="23" customFormat="1" ht="20.100000000000001" customHeight="1" x14ac:dyDescent="0.2">
      <c r="B119" s="71" t="s">
        <v>126</v>
      </c>
      <c r="C119" s="71" t="s">
        <v>135</v>
      </c>
      <c r="D119" s="72">
        <v>0</v>
      </c>
      <c r="E119" s="72">
        <v>0</v>
      </c>
      <c r="F119" s="72">
        <v>0</v>
      </c>
      <c r="G119" s="73">
        <v>60</v>
      </c>
      <c r="H119" s="74">
        <v>3404</v>
      </c>
      <c r="I119" s="74">
        <v>57</v>
      </c>
      <c r="J119" s="76" t="s">
        <v>105</v>
      </c>
    </row>
    <row r="120" spans="2:10" s="23" customFormat="1" ht="20.100000000000001" customHeight="1" x14ac:dyDescent="0.2">
      <c r="B120" s="71" t="s">
        <v>126</v>
      </c>
      <c r="C120" s="71" t="s">
        <v>95</v>
      </c>
      <c r="D120" s="72">
        <v>80</v>
      </c>
      <c r="E120" s="72">
        <v>9280</v>
      </c>
      <c r="F120" s="72">
        <v>91</v>
      </c>
      <c r="G120" s="73">
        <v>449</v>
      </c>
      <c r="H120" s="74">
        <v>54741</v>
      </c>
      <c r="I120" s="74">
        <v>493</v>
      </c>
      <c r="J120" s="76">
        <f t="shared" si="1"/>
        <v>4.4175824175824179</v>
      </c>
    </row>
    <row r="121" spans="2:10" s="23" customFormat="1" ht="20.100000000000001" customHeight="1" x14ac:dyDescent="0.2">
      <c r="B121" s="71" t="s">
        <v>126</v>
      </c>
      <c r="C121" s="71" t="s">
        <v>96</v>
      </c>
      <c r="D121" s="72">
        <v>8</v>
      </c>
      <c r="E121" s="72">
        <v>960</v>
      </c>
      <c r="F121" s="72">
        <v>10</v>
      </c>
      <c r="G121" s="73">
        <v>0</v>
      </c>
      <c r="H121" s="74">
        <v>0</v>
      </c>
      <c r="I121" s="74">
        <v>0</v>
      </c>
      <c r="J121" s="76">
        <f t="shared" si="1"/>
        <v>-1</v>
      </c>
    </row>
    <row r="122" spans="2:10" s="23" customFormat="1" ht="20.100000000000001" customHeight="1" x14ac:dyDescent="0.2">
      <c r="B122" s="71" t="s">
        <v>126</v>
      </c>
      <c r="C122" s="71" t="s">
        <v>166</v>
      </c>
      <c r="D122" s="72">
        <v>235</v>
      </c>
      <c r="E122" s="72">
        <v>28200</v>
      </c>
      <c r="F122" s="72">
        <v>282</v>
      </c>
      <c r="G122" s="73">
        <v>0</v>
      </c>
      <c r="H122" s="74">
        <v>0</v>
      </c>
      <c r="I122" s="74">
        <v>0</v>
      </c>
      <c r="J122" s="76">
        <f t="shared" si="1"/>
        <v>-1</v>
      </c>
    </row>
    <row r="123" spans="2:10" s="23" customFormat="1" ht="20.100000000000001" customHeight="1" x14ac:dyDescent="0.2">
      <c r="B123" s="71" t="s">
        <v>126</v>
      </c>
      <c r="C123" s="71" t="s">
        <v>136</v>
      </c>
      <c r="D123" s="72">
        <v>0</v>
      </c>
      <c r="E123" s="72">
        <v>1821</v>
      </c>
      <c r="F123" s="72">
        <v>25</v>
      </c>
      <c r="G123" s="73">
        <v>780</v>
      </c>
      <c r="H123" s="74">
        <v>84380</v>
      </c>
      <c r="I123" s="74">
        <v>1181</v>
      </c>
      <c r="J123" s="76">
        <f t="shared" si="1"/>
        <v>46.24</v>
      </c>
    </row>
    <row r="124" spans="2:10" s="23" customFormat="1" ht="20.100000000000001" customHeight="1" x14ac:dyDescent="0.2">
      <c r="B124" s="71" t="s">
        <v>126</v>
      </c>
      <c r="C124" s="71" t="s">
        <v>167</v>
      </c>
      <c r="D124" s="72">
        <v>1906</v>
      </c>
      <c r="E124" s="72">
        <v>121220</v>
      </c>
      <c r="F124" s="72">
        <v>2311</v>
      </c>
      <c r="G124" s="73">
        <v>300</v>
      </c>
      <c r="H124" s="74">
        <v>18936</v>
      </c>
      <c r="I124" s="74">
        <v>360</v>
      </c>
      <c r="J124" s="76">
        <f t="shared" si="1"/>
        <v>-0.84422327996538293</v>
      </c>
    </row>
    <row r="125" spans="2:10" s="23" customFormat="1" ht="20.100000000000001" customHeight="1" x14ac:dyDescent="0.2">
      <c r="B125" s="71" t="s">
        <v>126</v>
      </c>
      <c r="C125" s="71" t="s">
        <v>222</v>
      </c>
      <c r="D125" s="72">
        <v>120</v>
      </c>
      <c r="E125" s="72">
        <v>13440</v>
      </c>
      <c r="F125" s="72">
        <v>148</v>
      </c>
      <c r="G125" s="73">
        <v>0</v>
      </c>
      <c r="H125" s="74">
        <v>0</v>
      </c>
      <c r="I125" s="74">
        <v>0</v>
      </c>
      <c r="J125" s="76">
        <f t="shared" si="1"/>
        <v>-1</v>
      </c>
    </row>
    <row r="126" spans="2:10" s="23" customFormat="1" ht="20.100000000000001" customHeight="1" x14ac:dyDescent="0.2">
      <c r="B126" s="71" t="s">
        <v>126</v>
      </c>
      <c r="C126" s="71" t="s">
        <v>98</v>
      </c>
      <c r="D126" s="72">
        <v>1703</v>
      </c>
      <c r="E126" s="72">
        <v>90790</v>
      </c>
      <c r="F126" s="72">
        <v>1728</v>
      </c>
      <c r="G126" s="73">
        <v>2058</v>
      </c>
      <c r="H126" s="74">
        <v>112392</v>
      </c>
      <c r="I126" s="74">
        <v>2135</v>
      </c>
      <c r="J126" s="76">
        <f t="shared" si="1"/>
        <v>0.23553240740740741</v>
      </c>
    </row>
    <row r="127" spans="2:10" s="23" customFormat="1" ht="20.100000000000001" customHeight="1" x14ac:dyDescent="0.2">
      <c r="B127" s="71" t="s">
        <v>126</v>
      </c>
      <c r="C127" s="71" t="s">
        <v>99</v>
      </c>
      <c r="D127" s="72">
        <v>302</v>
      </c>
      <c r="E127" s="72">
        <v>39160</v>
      </c>
      <c r="F127" s="72">
        <v>353</v>
      </c>
      <c r="G127" s="73">
        <v>212</v>
      </c>
      <c r="H127" s="74">
        <v>25141</v>
      </c>
      <c r="I127" s="74">
        <v>231</v>
      </c>
      <c r="J127" s="76">
        <f t="shared" si="1"/>
        <v>-0.34560906515580736</v>
      </c>
    </row>
    <row r="128" spans="2:10" s="23" customFormat="1" ht="20.100000000000001" customHeight="1" x14ac:dyDescent="0.2">
      <c r="B128" s="71" t="s">
        <v>126</v>
      </c>
      <c r="C128" s="71" t="s">
        <v>100</v>
      </c>
      <c r="D128" s="72">
        <v>73</v>
      </c>
      <c r="E128" s="72">
        <v>8760</v>
      </c>
      <c r="F128" s="72">
        <v>88</v>
      </c>
      <c r="G128" s="73">
        <v>0</v>
      </c>
      <c r="H128" s="74">
        <v>0</v>
      </c>
      <c r="I128" s="74">
        <v>0</v>
      </c>
      <c r="J128" s="76">
        <f t="shared" si="1"/>
        <v>-1</v>
      </c>
    </row>
    <row r="129" spans="2:10" s="23" customFormat="1" ht="20.100000000000001" customHeight="1" x14ac:dyDescent="0.2">
      <c r="B129" s="71" t="s">
        <v>126</v>
      </c>
      <c r="C129" s="71" t="s">
        <v>101</v>
      </c>
      <c r="D129" s="72">
        <v>20</v>
      </c>
      <c r="E129" s="72">
        <v>2400</v>
      </c>
      <c r="F129" s="72">
        <v>24</v>
      </c>
      <c r="G129" s="73">
        <v>0</v>
      </c>
      <c r="H129" s="74">
        <v>0</v>
      </c>
      <c r="I129" s="74">
        <v>0</v>
      </c>
      <c r="J129" s="76">
        <f t="shared" si="1"/>
        <v>-1</v>
      </c>
    </row>
    <row r="130" spans="2:10" s="23" customFormat="1" ht="20.100000000000001" customHeight="1" x14ac:dyDescent="0.2">
      <c r="B130" s="71" t="s">
        <v>126</v>
      </c>
      <c r="C130" s="71" t="s">
        <v>102</v>
      </c>
      <c r="D130" s="72">
        <v>35350</v>
      </c>
      <c r="E130" s="72">
        <v>2812108</v>
      </c>
      <c r="F130" s="72">
        <v>39122</v>
      </c>
      <c r="G130" s="73">
        <v>42223</v>
      </c>
      <c r="H130" s="74">
        <v>3453576</v>
      </c>
      <c r="I130" s="74">
        <v>45995</v>
      </c>
      <c r="J130" s="76">
        <f t="shared" si="1"/>
        <v>0.17568120239251572</v>
      </c>
    </row>
    <row r="131" spans="2:10" s="23" customFormat="1" ht="20.100000000000001" customHeight="1" x14ac:dyDescent="0.2">
      <c r="B131" s="71" t="s">
        <v>126</v>
      </c>
      <c r="C131" s="71" t="s">
        <v>104</v>
      </c>
      <c r="D131" s="72">
        <v>2036</v>
      </c>
      <c r="E131" s="72">
        <v>220081</v>
      </c>
      <c r="F131" s="72">
        <v>1940</v>
      </c>
      <c r="G131" s="73">
        <v>680</v>
      </c>
      <c r="H131" s="74">
        <v>76356</v>
      </c>
      <c r="I131" s="74">
        <v>684</v>
      </c>
      <c r="J131" s="76">
        <f t="shared" si="1"/>
        <v>-0.64742268041237117</v>
      </c>
    </row>
    <row r="132" spans="2:10" s="23" customFormat="1" ht="20.100000000000001" customHeight="1" x14ac:dyDescent="0.2">
      <c r="B132" s="71" t="s">
        <v>203</v>
      </c>
      <c r="C132" s="71" t="s">
        <v>102</v>
      </c>
      <c r="D132" s="72">
        <v>0</v>
      </c>
      <c r="E132" s="72">
        <v>0</v>
      </c>
      <c r="F132" s="72">
        <v>0</v>
      </c>
      <c r="G132" s="73">
        <v>21</v>
      </c>
      <c r="H132" s="74">
        <v>1323</v>
      </c>
      <c r="I132" s="74">
        <v>27</v>
      </c>
      <c r="J132" s="76" t="s">
        <v>105</v>
      </c>
    </row>
    <row r="133" spans="2:10" s="23" customFormat="1" ht="20.100000000000001" customHeight="1" x14ac:dyDescent="0.2">
      <c r="B133" s="71" t="s">
        <v>203</v>
      </c>
      <c r="C133" s="71" t="s">
        <v>204</v>
      </c>
      <c r="D133" s="72">
        <v>0</v>
      </c>
      <c r="E133" s="72">
        <v>8160</v>
      </c>
      <c r="F133" s="72">
        <v>208</v>
      </c>
      <c r="G133" s="73">
        <v>0</v>
      </c>
      <c r="H133" s="74">
        <v>0</v>
      </c>
      <c r="I133" s="74">
        <v>0</v>
      </c>
      <c r="J133" s="76">
        <f t="shared" si="1"/>
        <v>-1</v>
      </c>
    </row>
    <row r="134" spans="2:10" s="23" customFormat="1" ht="20.100000000000001" customHeight="1" x14ac:dyDescent="0.2">
      <c r="B134" s="71" t="s">
        <v>229</v>
      </c>
      <c r="C134" s="71" t="s">
        <v>221</v>
      </c>
      <c r="D134" s="72">
        <v>630</v>
      </c>
      <c r="E134" s="72">
        <v>630</v>
      </c>
      <c r="F134" s="72">
        <v>475</v>
      </c>
      <c r="G134" s="73">
        <v>0</v>
      </c>
      <c r="H134" s="74">
        <v>0</v>
      </c>
      <c r="I134" s="74">
        <v>0</v>
      </c>
      <c r="J134" s="76">
        <f t="shared" si="1"/>
        <v>-1</v>
      </c>
    </row>
    <row r="135" spans="2:10" s="23" customFormat="1" ht="20.100000000000001" customHeight="1" x14ac:dyDescent="0.2">
      <c r="B135" s="71" t="s">
        <v>229</v>
      </c>
      <c r="C135" s="71" t="s">
        <v>98</v>
      </c>
      <c r="D135" s="72">
        <v>21</v>
      </c>
      <c r="E135" s="72">
        <v>1176</v>
      </c>
      <c r="F135" s="72">
        <v>22</v>
      </c>
      <c r="G135" s="73">
        <v>0</v>
      </c>
      <c r="H135" s="74">
        <v>0</v>
      </c>
      <c r="I135" s="74">
        <v>0</v>
      </c>
      <c r="J135" s="76">
        <f t="shared" si="1"/>
        <v>-1</v>
      </c>
    </row>
    <row r="136" spans="2:10" s="23" customFormat="1" ht="20.100000000000001" customHeight="1" x14ac:dyDescent="0.2">
      <c r="B136" s="71" t="s">
        <v>229</v>
      </c>
      <c r="C136" s="71" t="s">
        <v>102</v>
      </c>
      <c r="D136" s="72">
        <v>42</v>
      </c>
      <c r="E136" s="72">
        <v>4200</v>
      </c>
      <c r="F136" s="72">
        <v>47</v>
      </c>
      <c r="G136" s="73">
        <v>0</v>
      </c>
      <c r="H136" s="74">
        <v>0</v>
      </c>
      <c r="I136" s="74">
        <v>0</v>
      </c>
      <c r="J136" s="76">
        <f t="shared" si="1"/>
        <v>-1</v>
      </c>
    </row>
    <row r="137" spans="2:10" s="23" customFormat="1" ht="20.100000000000001" customHeight="1" x14ac:dyDescent="0.2">
      <c r="B137" s="71" t="s">
        <v>250</v>
      </c>
      <c r="C137" s="71" t="s">
        <v>136</v>
      </c>
      <c r="D137" s="72">
        <v>0</v>
      </c>
      <c r="E137" s="72">
        <v>0</v>
      </c>
      <c r="F137" s="72">
        <v>0</v>
      </c>
      <c r="G137" s="73">
        <v>0</v>
      </c>
      <c r="H137" s="74">
        <v>1925</v>
      </c>
      <c r="I137" s="74">
        <v>27</v>
      </c>
      <c r="J137" s="76" t="s">
        <v>105</v>
      </c>
    </row>
    <row r="138" spans="2:10" s="23" customFormat="1" ht="20.100000000000001" customHeight="1" x14ac:dyDescent="0.2">
      <c r="B138" s="71" t="s">
        <v>127</v>
      </c>
      <c r="C138" s="71" t="s">
        <v>98</v>
      </c>
      <c r="D138" s="72">
        <v>124</v>
      </c>
      <c r="E138" s="72">
        <v>7504</v>
      </c>
      <c r="F138" s="72">
        <v>126</v>
      </c>
      <c r="G138" s="73">
        <v>124</v>
      </c>
      <c r="H138" s="74">
        <v>7504</v>
      </c>
      <c r="I138" s="74">
        <v>131</v>
      </c>
      <c r="J138" s="76">
        <f t="shared" si="1"/>
        <v>3.968253968253968E-2</v>
      </c>
    </row>
    <row r="139" spans="2:10" s="23" customFormat="1" ht="20.100000000000001" customHeight="1" x14ac:dyDescent="0.2">
      <c r="B139" s="71" t="s">
        <v>127</v>
      </c>
      <c r="C139" s="71" t="s">
        <v>102</v>
      </c>
      <c r="D139" s="72">
        <v>181</v>
      </c>
      <c r="E139" s="72">
        <v>17805</v>
      </c>
      <c r="F139" s="72">
        <v>161</v>
      </c>
      <c r="G139" s="73">
        <v>202</v>
      </c>
      <c r="H139" s="74">
        <v>20010</v>
      </c>
      <c r="I139" s="74">
        <v>199</v>
      </c>
      <c r="J139" s="76">
        <f t="shared" si="1"/>
        <v>0.2360248447204969</v>
      </c>
    </row>
    <row r="140" spans="2:10" s="23" customFormat="1" ht="20.100000000000001" customHeight="1" x14ac:dyDescent="0.2">
      <c r="B140" s="71" t="s">
        <v>179</v>
      </c>
      <c r="C140" s="71" t="s">
        <v>201</v>
      </c>
      <c r="D140" s="72">
        <v>0</v>
      </c>
      <c r="E140" s="72">
        <v>49681</v>
      </c>
      <c r="F140" s="72">
        <v>618</v>
      </c>
      <c r="G140" s="73">
        <v>0</v>
      </c>
      <c r="H140" s="74">
        <v>6217</v>
      </c>
      <c r="I140" s="74">
        <v>79</v>
      </c>
      <c r="J140" s="76">
        <f t="shared" si="1"/>
        <v>-0.87216828478964403</v>
      </c>
    </row>
    <row r="141" spans="2:10" s="23" customFormat="1" ht="20.100000000000001" customHeight="1" x14ac:dyDescent="0.2">
      <c r="B141" s="71" t="s">
        <v>179</v>
      </c>
      <c r="C141" s="71" t="s">
        <v>136</v>
      </c>
      <c r="D141" s="72">
        <v>0</v>
      </c>
      <c r="E141" s="72">
        <v>0</v>
      </c>
      <c r="F141" s="72">
        <v>0</v>
      </c>
      <c r="G141" s="73">
        <v>0</v>
      </c>
      <c r="H141" s="74">
        <v>5757</v>
      </c>
      <c r="I141" s="74">
        <v>80</v>
      </c>
      <c r="J141" s="76" t="s">
        <v>105</v>
      </c>
    </row>
    <row r="142" spans="2:10" s="23" customFormat="1" ht="20.100000000000001" customHeight="1" x14ac:dyDescent="0.2">
      <c r="B142" s="71" t="s">
        <v>179</v>
      </c>
      <c r="C142" s="71" t="s">
        <v>133</v>
      </c>
      <c r="D142" s="72">
        <v>0</v>
      </c>
      <c r="E142" s="72">
        <v>21187</v>
      </c>
      <c r="F142" s="72">
        <v>274</v>
      </c>
      <c r="G142" s="73">
        <v>0</v>
      </c>
      <c r="H142" s="74">
        <v>18504</v>
      </c>
      <c r="I142" s="74">
        <v>236</v>
      </c>
      <c r="J142" s="76">
        <f t="shared" si="1"/>
        <v>-0.13868613138686131</v>
      </c>
    </row>
    <row r="143" spans="2:10" s="23" customFormat="1" ht="20.100000000000001" customHeight="1" x14ac:dyDescent="0.2">
      <c r="B143" s="71" t="s">
        <v>128</v>
      </c>
      <c r="C143" s="71" t="s">
        <v>136</v>
      </c>
      <c r="D143" s="72">
        <v>0</v>
      </c>
      <c r="E143" s="72">
        <v>0</v>
      </c>
      <c r="F143" s="72">
        <v>0</v>
      </c>
      <c r="G143" s="73">
        <v>0</v>
      </c>
      <c r="H143" s="74">
        <v>4837</v>
      </c>
      <c r="I143" s="74">
        <v>68</v>
      </c>
      <c r="J143" s="76" t="s">
        <v>105</v>
      </c>
    </row>
    <row r="144" spans="2:10" s="23" customFormat="1" ht="20.100000000000001" customHeight="1" x14ac:dyDescent="0.2">
      <c r="B144" s="71" t="s">
        <v>128</v>
      </c>
      <c r="C144" s="71" t="s">
        <v>98</v>
      </c>
      <c r="D144" s="72">
        <v>1929</v>
      </c>
      <c r="E144" s="72">
        <v>110536</v>
      </c>
      <c r="F144" s="72">
        <v>1964</v>
      </c>
      <c r="G144" s="73">
        <v>642</v>
      </c>
      <c r="H144" s="74">
        <v>37852</v>
      </c>
      <c r="I144" s="74">
        <v>674</v>
      </c>
      <c r="J144" s="76">
        <f t="shared" si="1"/>
        <v>-0.65682281059063141</v>
      </c>
    </row>
    <row r="145" spans="2:10" s="23" customFormat="1" ht="20.100000000000001" customHeight="1" x14ac:dyDescent="0.2">
      <c r="B145" s="71" t="s">
        <v>128</v>
      </c>
      <c r="C145" s="71" t="s">
        <v>102</v>
      </c>
      <c r="D145" s="72">
        <v>17988</v>
      </c>
      <c r="E145" s="72">
        <v>1275517</v>
      </c>
      <c r="F145" s="72">
        <v>22094</v>
      </c>
      <c r="G145" s="73">
        <v>22976</v>
      </c>
      <c r="H145" s="74">
        <v>1571595</v>
      </c>
      <c r="I145" s="74">
        <v>28292</v>
      </c>
      <c r="J145" s="76">
        <f t="shared" si="1"/>
        <v>0.28052865031230201</v>
      </c>
    </row>
    <row r="146" spans="2:10" s="23" customFormat="1" ht="20.100000000000001" customHeight="1" x14ac:dyDescent="0.2">
      <c r="B146" s="71" t="s">
        <v>128</v>
      </c>
      <c r="C146" s="71" t="s">
        <v>133</v>
      </c>
      <c r="D146" s="72">
        <v>0</v>
      </c>
      <c r="E146" s="72">
        <v>7418</v>
      </c>
      <c r="F146" s="72">
        <v>78</v>
      </c>
      <c r="G146" s="73">
        <v>0</v>
      </c>
      <c r="H146" s="74">
        <v>0</v>
      </c>
      <c r="I146" s="74">
        <v>0</v>
      </c>
      <c r="J146" s="76">
        <f t="shared" si="1"/>
        <v>-1</v>
      </c>
    </row>
    <row r="147" spans="2:10" s="23" customFormat="1" ht="20.100000000000001" customHeight="1" x14ac:dyDescent="0.2">
      <c r="B147" s="71" t="s">
        <v>180</v>
      </c>
      <c r="C147" s="71" t="s">
        <v>27</v>
      </c>
      <c r="D147" s="72">
        <v>297</v>
      </c>
      <c r="E147" s="72">
        <v>17820</v>
      </c>
      <c r="F147" s="72">
        <v>447</v>
      </c>
      <c r="G147" s="73">
        <v>0</v>
      </c>
      <c r="H147" s="74">
        <v>0</v>
      </c>
      <c r="I147" s="74">
        <v>0</v>
      </c>
      <c r="J147" s="76">
        <f t="shared" ref="J147:J149" si="2">(+I147-F147)/F147</f>
        <v>-1</v>
      </c>
    </row>
    <row r="148" spans="2:10" s="23" customFormat="1" ht="20.100000000000001" customHeight="1" x14ac:dyDescent="0.2">
      <c r="B148" s="71" t="s">
        <v>180</v>
      </c>
      <c r="C148" s="71" t="s">
        <v>18</v>
      </c>
      <c r="D148" s="72">
        <v>0</v>
      </c>
      <c r="E148" s="72">
        <v>0</v>
      </c>
      <c r="F148" s="72">
        <v>0</v>
      </c>
      <c r="G148" s="73">
        <v>36</v>
      </c>
      <c r="H148" s="74">
        <v>36</v>
      </c>
      <c r="I148" s="74">
        <v>54</v>
      </c>
      <c r="J148" s="76" t="s">
        <v>105</v>
      </c>
    </row>
    <row r="149" spans="2:10" s="23" customFormat="1" ht="20.100000000000001" customHeight="1" x14ac:dyDescent="0.2">
      <c r="B149" s="71" t="s">
        <v>254</v>
      </c>
      <c r="C149" s="71" t="s">
        <v>103</v>
      </c>
      <c r="D149" s="72">
        <v>0</v>
      </c>
      <c r="E149" s="72">
        <v>4395</v>
      </c>
      <c r="F149" s="72">
        <v>54</v>
      </c>
      <c r="G149" s="73">
        <v>0</v>
      </c>
      <c r="H149" s="74">
        <v>0</v>
      </c>
      <c r="I149" s="74">
        <v>0</v>
      </c>
      <c r="J149" s="76">
        <f t="shared" si="2"/>
        <v>-1</v>
      </c>
    </row>
    <row r="150" spans="2:10" s="23" customFormat="1" ht="20.100000000000001" customHeight="1" x14ac:dyDescent="0.2">
      <c r="B150" s="62"/>
      <c r="C150" s="49" t="s">
        <v>93</v>
      </c>
      <c r="D150" s="49">
        <f t="shared" ref="D150:I150" si="3">SUM(D16:D149)</f>
        <v>117717</v>
      </c>
      <c r="E150" s="49">
        <f t="shared" si="3"/>
        <v>8684952</v>
      </c>
      <c r="F150" s="51">
        <f t="shared" si="3"/>
        <v>144517</v>
      </c>
      <c r="G150" s="57">
        <f t="shared" si="3"/>
        <v>150072</v>
      </c>
      <c r="H150" s="58">
        <f t="shared" si="3"/>
        <v>10820955</v>
      </c>
      <c r="I150" s="58">
        <f t="shared" si="3"/>
        <v>182854</v>
      </c>
      <c r="J150" s="70">
        <f>(+I150-F150)/F150</f>
        <v>0.26527674944816182</v>
      </c>
    </row>
    <row r="151" spans="2:10" s="23" customFormat="1" ht="16.5" customHeight="1" x14ac:dyDescent="0.2">
      <c r="B151" s="59"/>
      <c r="C151" s="59"/>
      <c r="D151" s="59"/>
      <c r="E151" s="59"/>
      <c r="F151" s="59"/>
      <c r="G151" s="59"/>
      <c r="H151" s="61" t="s">
        <v>16</v>
      </c>
      <c r="I151" s="61"/>
      <c r="J151" s="60">
        <f>+(G150-D150)/D150</f>
        <v>0.27485409923800302</v>
      </c>
    </row>
    <row r="152" spans="2:10" s="23" customFormat="1" x14ac:dyDescent="0.2">
      <c r="B152" s="4"/>
      <c r="C152" s="4"/>
      <c r="D152" s="4"/>
      <c r="E152" s="4"/>
      <c r="F152" s="4"/>
      <c r="G152" s="4"/>
      <c r="H152" s="4"/>
      <c r="I152" s="4"/>
      <c r="J152" s="4"/>
    </row>
    <row r="153" spans="2:10" s="23" customFormat="1" x14ac:dyDescent="0.2">
      <c r="B153" s="4"/>
      <c r="C153" s="4"/>
      <c r="D153" s="4"/>
      <c r="E153" s="4"/>
      <c r="F153" s="4"/>
      <c r="G153" s="4"/>
      <c r="H153" s="4"/>
      <c r="I153" s="4"/>
      <c r="J153" s="4"/>
    </row>
    <row r="154" spans="2:10" s="23" customFormat="1" x14ac:dyDescent="0.2">
      <c r="B154" s="4"/>
      <c r="C154" s="4"/>
      <c r="D154" s="4"/>
      <c r="E154" s="4"/>
      <c r="F154" s="4"/>
      <c r="G154" s="4"/>
      <c r="H154" s="4"/>
      <c r="I154" s="4"/>
      <c r="J154" s="4"/>
    </row>
    <row r="155" spans="2:10" s="23" customFormat="1" x14ac:dyDescent="0.2">
      <c r="B155" s="4"/>
      <c r="C155" s="4"/>
      <c r="D155" s="4"/>
      <c r="E155" s="4"/>
      <c r="F155" s="4"/>
      <c r="G155" s="4"/>
      <c r="H155" s="4"/>
      <c r="I155" s="4"/>
      <c r="J155" s="4"/>
    </row>
    <row r="156" spans="2:10" s="23" customFormat="1" x14ac:dyDescent="0.2">
      <c r="B156" s="4"/>
      <c r="C156" s="4"/>
      <c r="D156" s="4"/>
      <c r="E156" s="4"/>
      <c r="F156" s="4"/>
      <c r="G156" s="4"/>
      <c r="H156" s="4"/>
      <c r="I156" s="4"/>
      <c r="J156" s="4"/>
    </row>
    <row r="157" spans="2:10" s="23" customFormat="1" x14ac:dyDescent="0.2">
      <c r="B157" s="4"/>
      <c r="C157" s="4"/>
      <c r="D157" s="4"/>
      <c r="E157" s="4"/>
      <c r="F157" s="4"/>
      <c r="G157" s="4"/>
      <c r="H157" s="4"/>
      <c r="I157" s="4"/>
      <c r="J157" s="4"/>
    </row>
    <row r="158" spans="2:10" s="23" customFormat="1" x14ac:dyDescent="0.2">
      <c r="B158" s="4"/>
      <c r="C158" s="4"/>
      <c r="D158" s="4"/>
      <c r="E158" s="4"/>
      <c r="F158" s="4"/>
      <c r="G158" s="4"/>
      <c r="H158" s="4"/>
      <c r="I158" s="4"/>
      <c r="J158" s="4"/>
    </row>
    <row r="159" spans="2:10" s="23" customFormat="1" x14ac:dyDescent="0.2">
      <c r="B159" s="4"/>
      <c r="C159" s="4"/>
      <c r="D159" s="4"/>
      <c r="E159" s="4"/>
      <c r="F159" s="4"/>
      <c r="G159" s="4"/>
      <c r="H159" s="4"/>
      <c r="I159" s="4"/>
      <c r="J159" s="4"/>
    </row>
  </sheetData>
  <mergeCells count="2">
    <mergeCell ref="B10:J10"/>
    <mergeCell ref="G11:J11"/>
  </mergeCells>
  <pageMargins left="0.7" right="0.7" top="0.75" bottom="1.02" header="0.3" footer="0.3"/>
  <pageSetup paperSize="9" scale="85" fitToHeight="0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ignoredErrors>
    <ignoredError sqref="J16:J18 J20:J148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947275-C064-47A6-AC1F-ADA3D05121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5B3383-78D5-47E1-9528-E5E0505A3264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&amp; manzanas</vt:lpstr>
      <vt:lpstr>especies y destinos</vt:lpstr>
      <vt:lpstr>esp x destino</vt:lpstr>
      <vt:lpstr>Buques!Área_de_impresión</vt:lpstr>
      <vt:lpstr>'esp x destino'!Área_de_impresión</vt:lpstr>
      <vt:lpstr>'especies y destinos'!Área_de_impresión</vt:lpstr>
      <vt:lpstr>Principal!Área_de_impresión</vt:lpstr>
      <vt:lpstr>Buques!Excel_BuiltIn__FilterDatabase</vt:lpstr>
      <vt:lpstr>exportadores!Excel_BuiltIn__FilterDatabase</vt:lpstr>
      <vt:lpstr>'peras &amp; manzanas'!Excel_BuiltIn__FilterDatabase</vt:lpstr>
      <vt:lpstr>Excel_BuiltIn__FilterDatabase_2</vt:lpstr>
      <vt:lpstr>'peras &amp; manzanas'!Excel_BuiltIn__FilterDatabase_3</vt:lpstr>
      <vt:lpstr>Excel_BuiltIn__FilterDatabase_3</vt:lpstr>
      <vt:lpstr>Excel_BuiltIn__FilterDatabase_6</vt:lpstr>
      <vt:lpstr>Buques!Títulos_a_imprimir</vt:lpstr>
      <vt:lpstr>'esp x destino'!Títulos_a_imprimir</vt:lpstr>
      <vt:lpstr>'especies y destinos'!Títulos_a_imprimir</vt:lpstr>
      <vt:lpstr>exportadores!Títulos_a_imprimir</vt:lpstr>
      <vt:lpstr>'peras &amp; manzanas'!Títulos_a_imprimir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2024-07-31T22:33:14Z</cp:lastPrinted>
  <dcterms:created xsi:type="dcterms:W3CDTF">2015-04-15T02:22:17Z</dcterms:created>
  <dcterms:modified xsi:type="dcterms:W3CDTF">2024-09-02T21:03:03Z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